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.borrelli\Desktop\File per pubblicazione aia sito Arpa\mandati a Tandurella per pubblicazione\"/>
    </mc:Choice>
  </mc:AlternateContent>
  <bookViews>
    <workbookView xWindow="0" yWindow="0" windowWidth="28800" windowHeight="11580" tabRatio="533"/>
  </bookViews>
  <sheets>
    <sheet name="Dati e elaborazione" sheetId="5" r:id="rId1"/>
    <sheet name="Grafici" sheetId="6" r:id="rId2"/>
  </sheets>
  <externalReferences>
    <externalReference r:id="rId3"/>
  </externalReferences>
  <definedNames>
    <definedName name="_xlnm._FilterDatabase" localSheetId="0" hidden="1">'Dati e elaborazione'!$A$3:$E$136</definedName>
    <definedName name="prot._49543_del_01.08.2019" localSheetId="0">'[1]Stato avanzamento lavori AIA'!#REF!</definedName>
    <definedName name="prot._49543_del_01.08.2019">#REF!</definedName>
  </definedNames>
  <calcPr calcId="162913"/>
</workbook>
</file>

<file path=xl/calcChain.xml><?xml version="1.0" encoding="utf-8"?>
<calcChain xmlns="http://schemas.openxmlformats.org/spreadsheetml/2006/main">
  <c r="H6" i="5" l="1"/>
  <c r="H8" i="5" l="1"/>
  <c r="H5" i="5"/>
  <c r="B36" i="6" l="1"/>
  <c r="B34" i="6"/>
  <c r="H9" i="5"/>
  <c r="L9" i="5" s="1"/>
  <c r="C34" i="6" s="1"/>
  <c r="L8" i="5" l="1"/>
  <c r="C33" i="6" s="1"/>
  <c r="M30" i="6" l="1"/>
  <c r="L36" i="6"/>
  <c r="L35" i="6"/>
  <c r="L34" i="6"/>
  <c r="L33" i="6"/>
  <c r="L32" i="6"/>
  <c r="L31" i="6"/>
  <c r="L30" i="6"/>
  <c r="N30" i="6"/>
  <c r="I30" i="6"/>
  <c r="D30" i="6"/>
  <c r="B30" i="6"/>
  <c r="H30" i="6"/>
  <c r="G30" i="6"/>
  <c r="G42" i="6"/>
  <c r="G41" i="6"/>
  <c r="G40" i="6"/>
  <c r="G39" i="6"/>
  <c r="G38" i="6"/>
  <c r="G37" i="6"/>
  <c r="G36" i="6"/>
  <c r="G35" i="6"/>
  <c r="G34" i="6"/>
  <c r="G33" i="6"/>
  <c r="G32" i="6"/>
  <c r="G31" i="6"/>
  <c r="K10" i="5"/>
  <c r="B35" i="6" s="1"/>
  <c r="K8" i="5"/>
  <c r="B33" i="6" s="1"/>
  <c r="K7" i="5"/>
  <c r="B32" i="6" s="1"/>
  <c r="K6" i="5"/>
  <c r="B31" i="6" s="1"/>
  <c r="C30" i="6"/>
  <c r="H1" i="6"/>
  <c r="G1" i="6"/>
  <c r="H36" i="5" l="1"/>
  <c r="L35" i="5" s="1"/>
  <c r="H35" i="5"/>
  <c r="L34" i="5" s="1"/>
  <c r="H34" i="5"/>
  <c r="L33" i="5" s="1"/>
  <c r="M33" i="6" s="1"/>
  <c r="H33" i="5"/>
  <c r="L32" i="5" s="1"/>
  <c r="H32" i="5"/>
  <c r="L31" i="5" s="1"/>
  <c r="H31" i="5"/>
  <c r="H26" i="5"/>
  <c r="H25" i="5"/>
  <c r="H24" i="5"/>
  <c r="H23" i="5"/>
  <c r="H22" i="5"/>
  <c r="H21" i="5"/>
  <c r="H20" i="5"/>
  <c r="M34" i="6" l="1"/>
  <c r="M34" i="5"/>
  <c r="N34" i="6" s="1"/>
  <c r="M31" i="6"/>
  <c r="M31" i="5"/>
  <c r="N31" i="6" s="1"/>
  <c r="M35" i="6"/>
  <c r="M35" i="5"/>
  <c r="N35" i="6" s="1"/>
  <c r="M32" i="6"/>
  <c r="M32" i="5"/>
  <c r="N32" i="6" s="1"/>
  <c r="M33" i="5"/>
  <c r="N33" i="6" s="1"/>
  <c r="L36" i="5"/>
  <c r="M36" i="6" s="1"/>
  <c r="H37" i="5"/>
  <c r="H19" i="5"/>
  <c r="H18" i="5"/>
  <c r="H17" i="5"/>
  <c r="H16" i="5"/>
  <c r="H15" i="5"/>
  <c r="H10" i="5"/>
  <c r="L10" i="5" s="1"/>
  <c r="C35" i="6" s="1"/>
  <c r="H7" i="5"/>
  <c r="M9" i="5"/>
  <c r="D34" i="6" s="1"/>
  <c r="M36" i="5" l="1"/>
  <c r="N36" i="6" s="1"/>
  <c r="H27" i="5"/>
  <c r="M6" i="5"/>
  <c r="D31" i="6" s="1"/>
  <c r="M10" i="5"/>
  <c r="D35" i="6" s="1"/>
  <c r="M8" i="5"/>
  <c r="D33" i="6" s="1"/>
  <c r="H11" i="5"/>
  <c r="M7" i="5"/>
  <c r="D32" i="6" s="1"/>
  <c r="L7" i="5"/>
  <c r="C32" i="6" s="1"/>
  <c r="L6" i="5"/>
  <c r="C31" i="6" s="1"/>
  <c r="L26" i="5"/>
  <c r="L25" i="5"/>
  <c r="L24" i="5"/>
  <c r="L23" i="5"/>
  <c r="L22" i="5"/>
  <c r="L21" i="5"/>
  <c r="L20" i="5"/>
  <c r="L19" i="5"/>
  <c r="L18" i="5"/>
  <c r="L17" i="5"/>
  <c r="L16" i="5"/>
  <c r="H31" i="6" s="1"/>
  <c r="M25" i="5" l="1"/>
  <c r="I40" i="6" s="1"/>
  <c r="H40" i="6"/>
  <c r="M24" i="5"/>
  <c r="I39" i="6" s="1"/>
  <c r="H39" i="6"/>
  <c r="M21" i="5"/>
  <c r="I36" i="6" s="1"/>
  <c r="H36" i="6"/>
  <c r="I27" i="5"/>
  <c r="I37" i="5"/>
  <c r="M20" i="5"/>
  <c r="I35" i="6" s="1"/>
  <c r="H35" i="6"/>
  <c r="M17" i="5"/>
  <c r="I32" i="6" s="1"/>
  <c r="H32" i="6"/>
  <c r="M18" i="5"/>
  <c r="I33" i="6" s="1"/>
  <c r="H33" i="6"/>
  <c r="M22" i="5"/>
  <c r="I37" i="6" s="1"/>
  <c r="H37" i="6"/>
  <c r="M26" i="5"/>
  <c r="I41" i="6" s="1"/>
  <c r="H41" i="6"/>
  <c r="M19" i="5"/>
  <c r="I34" i="6" s="1"/>
  <c r="H34" i="6"/>
  <c r="M23" i="5"/>
  <c r="I38" i="6" s="1"/>
  <c r="H38" i="6"/>
  <c r="I11" i="5"/>
  <c r="M16" i="5"/>
  <c r="L27" i="5"/>
  <c r="H42" i="6" s="1"/>
  <c r="L11" i="5"/>
  <c r="C36" i="6" s="1"/>
  <c r="M11" i="5"/>
  <c r="D36" i="6" s="1"/>
  <c r="M27" i="5" l="1"/>
  <c r="I42" i="6" s="1"/>
  <c r="I31" i="6"/>
</calcChain>
</file>

<file path=xl/comments1.xml><?xml version="1.0" encoding="utf-8"?>
<comments xmlns="http://schemas.openxmlformats.org/spreadsheetml/2006/main">
  <authors>
    <author>Daniele Mariacci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Inserire il protocollo di uscita della nota con la quale è stata trasmessa la Verifica documentaldi Arpa ai sensi dell'art. 27-bis, c. 3 del D.Lgs. n. 152/06</t>
        </r>
      </text>
    </comment>
  </commentList>
</comments>
</file>

<file path=xl/sharedStrings.xml><?xml version="1.0" encoding="utf-8"?>
<sst xmlns="http://schemas.openxmlformats.org/spreadsheetml/2006/main" count="617" uniqueCount="147">
  <si>
    <t>Ragione Sociale</t>
  </si>
  <si>
    <t>Roma</t>
  </si>
  <si>
    <t>Rieti</t>
  </si>
  <si>
    <t>CRC TISSUE s.r.l.  (ex Ideal cart spa)</t>
  </si>
  <si>
    <t>Latina</t>
  </si>
  <si>
    <t>Menarini Biotech S.r.l.</t>
  </si>
  <si>
    <t>Provincia</t>
  </si>
  <si>
    <t>Settore industriale</t>
  </si>
  <si>
    <t>Gestione Rifiuti</t>
  </si>
  <si>
    <t>Settore chimico</t>
  </si>
  <si>
    <t>Discarica</t>
  </si>
  <si>
    <t>Cartiera</t>
  </si>
  <si>
    <t>Galvanica-lavorazione metalli</t>
  </si>
  <si>
    <t>Settore Alimentare</t>
  </si>
  <si>
    <t>Allevamento</t>
  </si>
  <si>
    <t>Produzione energia</t>
  </si>
  <si>
    <t>Inceneritore</t>
  </si>
  <si>
    <t xml:space="preserve">Altre attività* </t>
  </si>
  <si>
    <t>Procedimento</t>
  </si>
  <si>
    <t>Procedimenti di RIESAME AIA</t>
  </si>
  <si>
    <t>Modifiche non sostanziali</t>
  </si>
  <si>
    <t>Procedimenti di Rilascio AIA</t>
  </si>
  <si>
    <t>PAUR Rilascio di AIA</t>
  </si>
  <si>
    <t>Cementificio-Ceramica</t>
  </si>
  <si>
    <t>*IPPC 6.11 // IPPC 6.2  // IPPC 6.5</t>
  </si>
  <si>
    <t>Gestione indipendente di acque reflue</t>
  </si>
  <si>
    <t>Industria tessile</t>
  </si>
  <si>
    <t xml:space="preserve">Trattamento S.O.A. </t>
  </si>
  <si>
    <t>Relazioni/pareri rilasciati per tipo di procedimento</t>
  </si>
  <si>
    <t>Tipo di procedimento</t>
  </si>
  <si>
    <t>%</t>
  </si>
  <si>
    <t>Tot</t>
  </si>
  <si>
    <t>check sui dati</t>
  </si>
  <si>
    <t>Numero di pareri</t>
  </si>
  <si>
    <t>percentuale</t>
  </si>
  <si>
    <t>Relazioni/pareri rilasciati per tipo di settore industriale/attività</t>
  </si>
  <si>
    <t>Relazioni/pareri rilasciati per Provincia</t>
  </si>
  <si>
    <t>Frosinone</t>
  </si>
  <si>
    <t>Viterbo</t>
  </si>
  <si>
    <t>ANNO di riferimento</t>
  </si>
  <si>
    <t>Dati</t>
  </si>
  <si>
    <t>Numero Relazioni/Pareri</t>
  </si>
  <si>
    <t xml:space="preserve">A.C.R.A.F. </t>
  </si>
  <si>
    <t>RI.Plastic SpA (EX I.T.E.C. Srl_Ex Raecycle)</t>
  </si>
  <si>
    <t>ECOSYSTEM</t>
  </si>
  <si>
    <t xml:space="preserve">Ecosantagata Discarica </t>
  </si>
  <si>
    <t>Frales Srl Società Agricola</t>
  </si>
  <si>
    <t>Buzzi Unicem</t>
  </si>
  <si>
    <t>Pontina Ambiente Srl - Discarica di Albano</t>
  </si>
  <si>
    <t>CSA - Centro Servizi Ambientali S.r.l.</t>
  </si>
  <si>
    <t>Sicamb SpA</t>
  </si>
  <si>
    <t>Ares Ambiente</t>
  </si>
  <si>
    <t>BASF Italia S.p.A.</t>
  </si>
  <si>
    <t>Avicola Moschini</t>
  </si>
  <si>
    <t>Refecta</t>
  </si>
  <si>
    <t>Minerva Scarl - Discarica Colle Fagiolara</t>
  </si>
  <si>
    <t>Tecnoriciclo Ambiente S.r.l.</t>
  </si>
  <si>
    <t>Sibilla</t>
  </si>
  <si>
    <t>Ecoambiente</t>
  </si>
  <si>
    <t>Rizzi Francesco</t>
  </si>
  <si>
    <t>Società Agricola Ovo Lazio S.S.- Rep.16/2023</t>
  </si>
  <si>
    <t>Società Agricola Ovo Lazio S.S. - Rep.17/2023</t>
  </si>
  <si>
    <t>Reno dei Medici S.p.A.</t>
  </si>
  <si>
    <t>Trattamenti Galvanici Industriali</t>
  </si>
  <si>
    <t>Ecologia Viterbo - TMB Casale Bussi</t>
  </si>
  <si>
    <t>Eco Italia 87 Srl</t>
  </si>
  <si>
    <t>Galvanica Paciotti Oreste</t>
  </si>
  <si>
    <t>Mad Srl</t>
  </si>
  <si>
    <t>Ecoambiente S.r.l. - D. Borgo Montello</t>
  </si>
  <si>
    <t>Klopman Internationale S.r.l.</t>
  </si>
  <si>
    <t>LGV. Lavorazioni galvaniche</t>
  </si>
  <si>
    <t>Henkel</t>
  </si>
  <si>
    <t>Sapio</t>
  </si>
  <si>
    <t>Acea Ambiente S.r.l. (ex Kyklos S.r.l.)</t>
  </si>
  <si>
    <t>Cartiera Francescoantonio Cerrone S.p.A.</t>
  </si>
  <si>
    <t>Ecofer Ambiente Srl_SP Discarica</t>
  </si>
  <si>
    <t xml:space="preserve">Biomedica Foscama Industria Chimico - Farmaceutica Spa </t>
  </si>
  <si>
    <t>Tecnologie Galvaniche Innocenti srl (T.G.I srl)</t>
  </si>
  <si>
    <t>Ecofatcentro</t>
  </si>
  <si>
    <t>AeA S.p.A Impianto di depurazione ex CO.S.I.LA.M</t>
  </si>
  <si>
    <t>BMI Italia Srl (ex Monier S.p.A.)</t>
  </si>
  <si>
    <t>Centro laminati S.r.l.</t>
  </si>
  <si>
    <t>Procedimenti di Modifica sostanziale AIA</t>
  </si>
  <si>
    <t>BYS Ambiente Tuscania</t>
  </si>
  <si>
    <t>LUPOLI S.p.A. (ex F.lli Lupoli S.r.l)</t>
  </si>
  <si>
    <t>LAE-FER Srl</t>
  </si>
  <si>
    <t>Mattucci S.r.l. (Santa Marinella)</t>
  </si>
  <si>
    <t>Centro Rottami S.r.l.</t>
  </si>
  <si>
    <t xml:space="preserve">Leonardo </t>
  </si>
  <si>
    <t>Zinco Sud S.r.l.</t>
  </si>
  <si>
    <t>Doda Rottami</t>
  </si>
  <si>
    <t>Azienda Agricola Pagliaccia Enzo e Simone</t>
  </si>
  <si>
    <t>Acea Produzione S.P.A Montemartini</t>
  </si>
  <si>
    <t>SAF</t>
  </si>
  <si>
    <t>S.A.A. S.r.l</t>
  </si>
  <si>
    <t>Ambiente Guidonia - TMB</t>
  </si>
  <si>
    <t>Cartiera San Martino</t>
  </si>
  <si>
    <t>Porcarelli WT3 (ex Mattucci)</t>
  </si>
  <si>
    <t>Berg S.p.A.</t>
  </si>
  <si>
    <t>CHEMI S.p.A.</t>
  </si>
  <si>
    <t>Pan-Eco Iberica</t>
  </si>
  <si>
    <t>NIECO Srl</t>
  </si>
  <si>
    <t>AeA Ceccano Loc.San Paolo (FR)</t>
  </si>
  <si>
    <t>Birra Peroni MNS</t>
  </si>
  <si>
    <t>Galvano Planting S.r.l.</t>
  </si>
  <si>
    <t>Leonardo FR MNS</t>
  </si>
  <si>
    <t>Italservizi 2000 srl</t>
  </si>
  <si>
    <t>Procter&amp;Gamble</t>
  </si>
  <si>
    <t>Leonardo</t>
  </si>
  <si>
    <t>Porcarelli WT1 (ex Colari)</t>
  </si>
  <si>
    <t>ILSAP Srl</t>
  </si>
  <si>
    <t>Slim Alluminium MNS</t>
  </si>
  <si>
    <t>RIC.RE.A. S.r.l.</t>
  </si>
  <si>
    <t>Rosetto Valentina</t>
  </si>
  <si>
    <t>Ecoambiente S.r.l.</t>
  </si>
  <si>
    <t>Porcarelli Gino &amp; Co (TM Rocca Cencia) WT2</t>
  </si>
  <si>
    <t>BIORECIN</t>
  </si>
  <si>
    <t>Industria Cartaria Tivoli</t>
  </si>
  <si>
    <t>Società Agricola Ovolazio S.S. - Rep.40_2022</t>
  </si>
  <si>
    <t>Società Agricola Ovolazio S.S. - Rep.28_2022</t>
  </si>
  <si>
    <t>GSA</t>
  </si>
  <si>
    <t>H.M. Italia Cementi</t>
  </si>
  <si>
    <t>RenewRome Termovalorizzatore</t>
  </si>
  <si>
    <t>IPL</t>
  </si>
  <si>
    <t>Sanofi</t>
  </si>
  <si>
    <t>Asta ecologica</t>
  </si>
  <si>
    <t>Tuscia Allevamenti SS</t>
  </si>
  <si>
    <t>CRD</t>
  </si>
  <si>
    <t>Sibilla srl</t>
  </si>
  <si>
    <t>C&amp;C</t>
  </si>
  <si>
    <t>Air Green srl</t>
  </si>
  <si>
    <t>Pragma Società Consortile a r.l.</t>
  </si>
  <si>
    <t>IND.ECO Srl</t>
  </si>
  <si>
    <t>Sabellico MNS</t>
  </si>
  <si>
    <t>Paper Pack S.r.l. (già HPS S.r.l.)</t>
  </si>
  <si>
    <t>Ecologia Viterbo - TMB</t>
  </si>
  <si>
    <t>Ecoambiente Srl - Discarica di Albano</t>
  </si>
  <si>
    <t>SE.PA.REC Srl</t>
  </si>
  <si>
    <t xml:space="preserve">FRALES  </t>
  </si>
  <si>
    <t>AEROSTRUTTURE</t>
  </si>
  <si>
    <t>Italservizi 2000 srl (Montecompatri)</t>
  </si>
  <si>
    <t>KNDS Ammo</t>
  </si>
  <si>
    <t>Raipaper srl</t>
  </si>
  <si>
    <t>Itelyum Regeneration spa</t>
  </si>
  <si>
    <t>Gea Consulting s.r.l.</t>
  </si>
  <si>
    <t>ReNewRome Termovalorizzatore</t>
  </si>
  <si>
    <t>Discarica Malagrotta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</si>
</sst>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General"/>
  </numFmts>
  <fonts count="3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 tint="-0.249977111117893"/>
      <name val="Times New Roman"/>
      <family val="1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/>
    <xf numFmtId="0" fontId="13" fillId="0" borderId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/>
    <xf numFmtId="0" fontId="11" fillId="2" borderId="0" xfId="0" applyFont="1" applyFill="1"/>
    <xf numFmtId="0" fontId="0" fillId="2" borderId="0" xfId="0" applyFill="1" applyBorder="1" applyAlignment="1">
      <alignment horizontal="center"/>
    </xf>
    <xf numFmtId="0" fontId="0" fillId="0" borderId="0" xfId="0" applyFill="1"/>
    <xf numFmtId="0" fontId="7" fillId="2" borderId="1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1" xfId="3" applyFont="1" applyFill="1" applyBorder="1"/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7" fillId="2" borderId="1" xfId="0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12" fillId="5" borderId="1" xfId="3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" fillId="6" borderId="3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1" fillId="6" borderId="3" xfId="1" applyFont="1" applyFill="1" applyBorder="1" applyAlignment="1">
      <alignment horizontal="left" vertical="center"/>
    </xf>
    <xf numFmtId="0" fontId="2" fillId="6" borderId="3" xfId="0" applyFont="1" applyFill="1" applyBorder="1"/>
    <xf numFmtId="0" fontId="1" fillId="6" borderId="6" xfId="0" applyFont="1" applyFill="1" applyBorder="1" applyAlignment="1">
      <alignment horizontal="left" vertical="center"/>
    </xf>
    <xf numFmtId="0" fontId="1" fillId="6" borderId="1" xfId="1" applyFont="1" applyFill="1" applyBorder="1" applyAlignment="1">
      <alignment horizontal="left" vertical="center"/>
    </xf>
    <xf numFmtId="0" fontId="1" fillId="6" borderId="3" xfId="1" applyFont="1" applyFill="1" applyBorder="1"/>
    <xf numFmtId="0" fontId="12" fillId="6" borderId="1" xfId="3" applyFont="1" applyFill="1" applyBorder="1"/>
    <xf numFmtId="0" fontId="9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9" fillId="6" borderId="1" xfId="0" applyFont="1" applyFill="1" applyBorder="1" applyAlignment="1">
      <alignment vertical="center"/>
    </xf>
    <xf numFmtId="0" fontId="12" fillId="6" borderId="1" xfId="0" applyFont="1" applyFill="1" applyBorder="1"/>
    <xf numFmtId="0" fontId="7" fillId="0" borderId="0" xfId="0" applyFont="1"/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20" fillId="2" borderId="0" xfId="3" applyFont="1" applyFill="1" applyBorder="1"/>
    <xf numFmtId="0" fontId="20" fillId="2" borderId="0" xfId="0" applyFont="1" applyFill="1" applyBorder="1" applyAlignment="1">
      <alignment horizontal="left"/>
    </xf>
    <xf numFmtId="0" fontId="24" fillId="2" borderId="0" xfId="0" applyFont="1" applyFill="1" applyBorder="1"/>
    <xf numFmtId="0" fontId="20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/>
    <xf numFmtId="0" fontId="28" fillId="2" borderId="2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7" fillId="2" borderId="0" xfId="0" applyFont="1" applyFill="1" applyBorder="1"/>
    <xf numFmtId="0" fontId="2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24" fillId="2" borderId="0" xfId="0" applyFont="1" applyFill="1"/>
    <xf numFmtId="0" fontId="21" fillId="7" borderId="1" xfId="0" applyFont="1" applyFill="1" applyBorder="1" applyAlignment="1">
      <alignment horizontal="right"/>
    </xf>
    <xf numFmtId="1" fontId="21" fillId="7" borderId="1" xfId="0" applyNumberFormat="1" applyFont="1" applyFill="1" applyBorder="1"/>
    <xf numFmtId="0" fontId="21" fillId="7" borderId="1" xfId="4" applyNumberFormat="1" applyFont="1" applyFill="1" applyBorder="1" applyAlignment="1">
      <alignment horizontal="right" vertical="center"/>
    </xf>
    <xf numFmtId="1" fontId="21" fillId="7" borderId="1" xfId="4" applyNumberFormat="1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1" fontId="7" fillId="2" borderId="11" xfId="4" applyNumberFormat="1" applyFont="1" applyFill="1" applyBorder="1" applyAlignment="1">
      <alignment horizontal="center"/>
    </xf>
    <xf numFmtId="1" fontId="7" fillId="5" borderId="4" xfId="4" applyNumberFormat="1" applyFont="1" applyFill="1" applyBorder="1" applyAlignment="1">
      <alignment horizontal="center" vertical="center"/>
    </xf>
    <xf numFmtId="1" fontId="7" fillId="2" borderId="4" xfId="4" applyNumberFormat="1" applyFont="1" applyFill="1" applyBorder="1" applyAlignment="1">
      <alignment horizontal="center" vertical="center"/>
    </xf>
    <xf numFmtId="1" fontId="7" fillId="2" borderId="1" xfId="4" applyNumberFormat="1" applyFont="1" applyFill="1" applyBorder="1" applyAlignment="1">
      <alignment horizontal="center" vertical="center"/>
    </xf>
    <xf numFmtId="1" fontId="22" fillId="7" borderId="1" xfId="0" applyNumberFormat="1" applyFont="1" applyFill="1" applyBorder="1" applyAlignment="1">
      <alignment horizontal="right"/>
    </xf>
    <xf numFmtId="0" fontId="22" fillId="7" borderId="1" xfId="0" applyFont="1" applyFill="1" applyBorder="1" applyAlignment="1">
      <alignment horizontal="right"/>
    </xf>
    <xf numFmtId="0" fontId="1" fillId="6" borderId="21" xfId="1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1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3" xfId="1" applyFont="1" applyFill="1" applyBorder="1" applyAlignment="1">
      <alignment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7" xfId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4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9" fillId="6" borderId="0" xfId="0" applyFont="1" applyFill="1"/>
    <xf numFmtId="0" fontId="16" fillId="2" borderId="0" xfId="0" applyFont="1" applyFill="1"/>
  </cellXfs>
  <cellStyles count="5">
    <cellStyle name="Collegamento ipertestuale" xfId="1" builtinId="8"/>
    <cellStyle name="Excel Built-in Normal" xfId="2"/>
    <cellStyle name="Normale" xfId="0" builtinId="0"/>
    <cellStyle name="Normale 4" xfId="3"/>
    <cellStyle name="Percentuale" xfId="4" builtinId="5"/>
  </cellStyles>
  <dxfs count="4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9BFFFF"/>
      <color rgb="FFFF6699"/>
      <color rgb="FFB5E2B2"/>
      <color rgb="FF1C1C68"/>
      <color rgb="FFFF99CC"/>
      <color rgb="FFCCFFCC"/>
      <color rgb="FFF397E4"/>
      <color rgb="FFD5FFD5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1600"/>
              <a:t>Relazioni/pareri rilasciati per tipo di procedimento</a:t>
            </a:r>
          </a:p>
          <a:p>
            <a:pPr>
              <a:defRPr sz="1600"/>
            </a:pPr>
            <a:r>
              <a:rPr lang="en-US" sz="1600"/>
              <a:t>(%)</a:t>
            </a:r>
          </a:p>
        </c:rich>
      </c:tx>
      <c:layout>
        <c:manualLayout>
          <c:xMode val="edge"/>
          <c:yMode val="edge"/>
          <c:x val="0.10633795582948126"/>
          <c:y val="2.9268292682926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960784313725492E-2"/>
          <c:y val="0.23709981167608285"/>
          <c:w val="0.61014165508723173"/>
          <c:h val="0.71770244821092277"/>
        </c:manualLayout>
      </c:layout>
      <c:pie3DChart>
        <c:varyColors val="1"/>
        <c:ser>
          <c:idx val="0"/>
          <c:order val="0"/>
          <c:tx>
            <c:strRef>
              <c:f>Grafici!$B$29</c:f>
              <c:strCache>
                <c:ptCount val="1"/>
                <c:pt idx="0">
                  <c:v>Relazioni/pareri rilasciati per tipo di procedimento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041-41A9-8119-222EA2205A3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041-41A9-8119-222EA2205A3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041-41A9-8119-222EA2205A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041-41A9-8119-222EA2205A3A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Grafici!$B$31:$B$34</c:f>
              <c:strCache>
                <c:ptCount val="4"/>
                <c:pt idx="0">
                  <c:v>PAUR Rilascio di AIA</c:v>
                </c:pt>
                <c:pt idx="1">
                  <c:v>Modifiche non sostanziali</c:v>
                </c:pt>
                <c:pt idx="2">
                  <c:v>Procedimenti di Rilascio AIA</c:v>
                </c:pt>
                <c:pt idx="3">
                  <c:v>Procedimenti di Modifica sostanziale AIA</c:v>
                </c:pt>
              </c:strCache>
            </c:strRef>
          </c:cat>
          <c:val>
            <c:numRef>
              <c:f>Grafici!$D$31:$D$34</c:f>
              <c:numCache>
                <c:formatCode>0</c:formatCode>
                <c:ptCount val="4"/>
                <c:pt idx="0">
                  <c:v>25.190839694656489</c:v>
                </c:pt>
                <c:pt idx="1">
                  <c:v>23.664122137404579</c:v>
                </c:pt>
                <c:pt idx="2">
                  <c:v>3.8167938931297711</c:v>
                </c:pt>
                <c:pt idx="3">
                  <c:v>5.343511450381679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A1-4B84-9771-BECC1E3D45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75810560444645"/>
          <c:y val="0.33694618322411396"/>
          <c:w val="0.32466907254168575"/>
          <c:h val="0.3583040370606415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it-IT" sz="1600"/>
              <a:t>Relazioni/pareri rilasciati per tipo di settore industriale/attività</a:t>
            </a:r>
          </a:p>
          <a:p>
            <a:pPr>
              <a:defRPr sz="1600"/>
            </a:pPr>
            <a:r>
              <a:rPr lang="it-IT" sz="1600"/>
              <a:t>(%)</a:t>
            </a:r>
          </a:p>
        </c:rich>
      </c:tx>
      <c:layout>
        <c:manualLayout>
          <c:xMode val="edge"/>
          <c:yMode val="edge"/>
          <c:x val="0.12902956140425137"/>
          <c:y val="2.4143876865684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832055532532113E-2"/>
          <c:y val="0.30257799569249094"/>
          <c:w val="0.66175438596491221"/>
          <c:h val="0.64787844791168903"/>
        </c:manualLayout>
      </c:layout>
      <c:pie3DChart>
        <c:varyColors val="1"/>
        <c:ser>
          <c:idx val="0"/>
          <c:order val="0"/>
          <c:tx>
            <c:strRef>
              <c:f>Grafici!$G$29</c:f>
              <c:strCache>
                <c:ptCount val="1"/>
                <c:pt idx="0">
                  <c:v>Relazioni/pareri rilasciati per tipo di settore industriale/attività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F9-41CA-8D40-7A4E3ECB36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F9-41CA-8D40-7A4E3ECB36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F9-41CA-8D40-7A4E3ECB36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7F9-41CA-8D40-7A4E3ECB36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7F9-41CA-8D40-7A4E3ECB36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7F9-41CA-8D40-7A4E3ECB36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7F9-41CA-8D40-7A4E3ECB36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7F9-41CA-8D40-7A4E3ECB36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7F9-41CA-8D40-7A4E3ECB368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7F9-41CA-8D40-7A4E3ECB36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7F9-41CA-8D40-7A4E3ECB3682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Grafici!$G$31:$G$41</c:f>
              <c:strCache>
                <c:ptCount val="11"/>
                <c:pt idx="0">
                  <c:v>Gestione Rifiuti</c:v>
                </c:pt>
                <c:pt idx="1">
                  <c:v>Settore chimico</c:v>
                </c:pt>
                <c:pt idx="2">
                  <c:v>Discarica</c:v>
                </c:pt>
                <c:pt idx="3">
                  <c:v>Cartiera</c:v>
                </c:pt>
                <c:pt idx="4">
                  <c:v>Galvanica-lavorazione metalli</c:v>
                </c:pt>
                <c:pt idx="5">
                  <c:v>Settore Alimentare</c:v>
                </c:pt>
                <c:pt idx="6">
                  <c:v>Cementificio-Ceramica</c:v>
                </c:pt>
                <c:pt idx="7">
                  <c:v>Allevamento</c:v>
                </c:pt>
                <c:pt idx="8">
                  <c:v>Produzione energia</c:v>
                </c:pt>
                <c:pt idx="9">
                  <c:v>Inceneritore</c:v>
                </c:pt>
                <c:pt idx="10">
                  <c:v>Altre attività* </c:v>
                </c:pt>
              </c:strCache>
            </c:strRef>
          </c:cat>
          <c:val>
            <c:numRef>
              <c:f>Grafici!$I$31:$I$41</c:f>
              <c:numCache>
                <c:formatCode>0</c:formatCode>
                <c:ptCount val="11"/>
                <c:pt idx="0">
                  <c:v>40.458015267175576</c:v>
                </c:pt>
                <c:pt idx="1">
                  <c:v>9.9236641221374047</c:v>
                </c:pt>
                <c:pt idx="2">
                  <c:v>12.977099236641221</c:v>
                </c:pt>
                <c:pt idx="3">
                  <c:v>5.343511450381679</c:v>
                </c:pt>
                <c:pt idx="4">
                  <c:v>11.450381679389313</c:v>
                </c:pt>
                <c:pt idx="5">
                  <c:v>0.76335877862595425</c:v>
                </c:pt>
                <c:pt idx="6">
                  <c:v>3.8167938931297711</c:v>
                </c:pt>
                <c:pt idx="7">
                  <c:v>6.8702290076335881</c:v>
                </c:pt>
                <c:pt idx="8">
                  <c:v>0.76335877862595425</c:v>
                </c:pt>
                <c:pt idx="9">
                  <c:v>3.8167938931297711</c:v>
                </c:pt>
                <c:pt idx="10">
                  <c:v>3.8167938931297711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7F9-41CA-8D40-7A4E3ECB36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59493714601461"/>
          <c:y val="0.27719582545585497"/>
          <c:w val="0.28932582508350319"/>
          <c:h val="0.5782750754286555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1600"/>
              <a:t>Relazioni/pareri rilasciati per Provincia (%)</a:t>
            </a:r>
          </a:p>
        </c:rich>
      </c:tx>
      <c:layout>
        <c:manualLayout>
          <c:xMode val="edge"/>
          <c:yMode val="edge"/>
          <c:x val="0.19604633271439786"/>
          <c:y val="2.40993641996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985507246376812E-2"/>
          <c:y val="0.2159927042622401"/>
          <c:w val="0.8212336835821944"/>
          <c:h val="0.75819786132255573"/>
        </c:manualLayout>
      </c:layout>
      <c:pie3DChart>
        <c:varyColors val="1"/>
        <c:ser>
          <c:idx val="0"/>
          <c:order val="0"/>
          <c:tx>
            <c:strRef>
              <c:f>Grafici!$L$29</c:f>
              <c:strCache>
                <c:ptCount val="1"/>
                <c:pt idx="0">
                  <c:v>Relazioni/pareri rilasciati per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27-49CB-967F-9978173B5BC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27-49CB-967F-9978173B5BC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B27-49CB-967F-9978173B5BC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B27-49CB-967F-9978173B5BC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B27-49CB-967F-9978173B5BC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Grafici!$L$31:$L$35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Grafici!$N$31:$N$35</c:f>
              <c:numCache>
                <c:formatCode>0</c:formatCode>
                <c:ptCount val="5"/>
                <c:pt idx="0">
                  <c:v>26.717557251908396</c:v>
                </c:pt>
                <c:pt idx="1">
                  <c:v>21.374045801526716</c:v>
                </c:pt>
                <c:pt idx="2">
                  <c:v>0</c:v>
                </c:pt>
                <c:pt idx="3">
                  <c:v>40.458015267175576</c:v>
                </c:pt>
                <c:pt idx="4">
                  <c:v>11.450381679389313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27-49CB-967F-9978173B5B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00675826987169"/>
          <c:y val="0.28462921406795644"/>
          <c:w val="0.14604437478490545"/>
          <c:h val="0.397089393647589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0</xdr:rowOff>
    </xdr:from>
    <xdr:to>
      <xdr:col>4</xdr:col>
      <xdr:colOff>38100</xdr:colOff>
      <xdr:row>22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</xdr:row>
      <xdr:rowOff>9526</xdr:rowOff>
    </xdr:from>
    <xdr:to>
      <xdr:col>9</xdr:col>
      <xdr:colOff>409575</xdr:colOff>
      <xdr:row>21</xdr:row>
      <xdr:rowOff>123826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9526</xdr:colOff>
      <xdr:row>2</xdr:row>
      <xdr:rowOff>187781</xdr:rowOff>
    </xdr:from>
    <xdr:to>
      <xdr:col>15</xdr:col>
      <xdr:colOff>314325</xdr:colOff>
      <xdr:row>22</xdr:row>
      <xdr:rowOff>66675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lba.borrelli/Desktop/file%20nu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o avanzamento lavori AIA"/>
      <sheetName val="Assegnazioni"/>
      <sheetName val="Rendicontazione AIA 202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Tecnoriciclo%20Ambiente%20Srl" TargetMode="External"/><Relationship Id="rId13" Type="http://schemas.openxmlformats.org/officeDocument/2006/relationships/hyperlink" Target="..\Mattucci%20S.r.l.%20(Santa%20Marinella)\01_Riesame%20del%2028-06-2021" TargetMode="External"/><Relationship Id="rId18" Type="http://schemas.openxmlformats.org/officeDocument/2006/relationships/hyperlink" Target="..\Chemi%20S.p.A\02_Avvio%20procedimento%20di%20riesame%20del%2017.02.2022%20n.%2007_22" TargetMode="External"/><Relationship Id="rId3" Type="http://schemas.openxmlformats.org/officeDocument/2006/relationships/hyperlink" Target="..\LUPOLI%20S.p.A.%20(ex%20F.lli%20Lupoli%20S.r.l)\03_PAUR_Rep%20046_2024" TargetMode="External"/><Relationship Id="rId21" Type="http://schemas.openxmlformats.org/officeDocument/2006/relationships/hyperlink" Target="..\ReNewRome%20Termovalorizzatore%20Roma" TargetMode="External"/><Relationship Id="rId7" Type="http://schemas.openxmlformats.org/officeDocument/2006/relationships/hyperlink" Target="..\MENARINI%20BIOTECH%20s.r.l%20Pomezia%20(RM)\01_Rilascio%20AIA-Cod.Prat.%2065-2023" TargetMode="External"/><Relationship Id="rId12" Type="http://schemas.openxmlformats.org/officeDocument/2006/relationships/hyperlink" Target="..\RI.Plastic%20SpA%20(EX%20I.T.E.C.%20Srl_Ex%20Raecycle)\03_%20PAUR_Rep%2084_23%20(VIA+AIA)" TargetMode="External"/><Relationship Id="rId17" Type="http://schemas.openxmlformats.org/officeDocument/2006/relationships/hyperlink" Target="..\Berg%20S.p.A%20(ex%20DSI)\02-2022%20Berg%20spa%20-%20Riesame%20AIA" TargetMode="External"/><Relationship Id="rId25" Type="http://schemas.openxmlformats.org/officeDocument/2006/relationships/comments" Target="../comments1.xml"/><Relationship Id="rId2" Type="http://schemas.openxmlformats.org/officeDocument/2006/relationships/hyperlink" Target="..\Societ&#224;%20Agricola%20Ovolazio%20S.S._Via%20Fossignano%2087,%20Aprilia\01_PAUR_Rep17_2023" TargetMode="External"/><Relationship Id="rId16" Type="http://schemas.openxmlformats.org/officeDocument/2006/relationships/hyperlink" Target="..\Cartiera%20San%20Martino%20S.p.A\02_Avvio%20procedimento%20di%20riesame%20-%20rinnovo%20AIA%202024" TargetMode="External"/><Relationship Id="rId20" Type="http://schemas.openxmlformats.org/officeDocument/2006/relationships/hyperlink" Target="..\Porcarelli%20Gino%20&amp;%20Co.%20S.r.l%20(TM%20Via%20Rocca%20Cencia%20273)%20WT2\03%20Riesame%20con%20valenza%20di%20rinnovo%20AIA_cod%2033_2022" TargetMode="External"/><Relationship Id="rId1" Type="http://schemas.openxmlformats.org/officeDocument/2006/relationships/hyperlink" Target="..\Societ&#224;%20Agricola%20Ovo%20Lazio%20S.S_Via%20dei%20Giardini%2036,%20Aprilia" TargetMode="External"/><Relationship Id="rId6" Type="http://schemas.openxmlformats.org/officeDocument/2006/relationships/hyperlink" Target="..\RI.Plastic%20SpA%20(EX%20I.T.E.C.%20Srl_Ex%20Raecycle)\03_%20PAUR_Rep%2084_23%20(VIA+AIA)" TargetMode="External"/><Relationship Id="rId11" Type="http://schemas.openxmlformats.org/officeDocument/2006/relationships/hyperlink" Target="..\AeA%20Aquino%20(FR)%20(gi&#224;%20Cosilam)\02_Riesame_AIA_Prat.n.66-2023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..\Galvano%20Plating%20S.r.l" TargetMode="External"/><Relationship Id="rId15" Type="http://schemas.openxmlformats.org/officeDocument/2006/relationships/hyperlink" Target="..\LAE-FER%20Srl\02_Istanza%20di%20Rilascio%20AIA_Pratica%2022_2023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..\Tecnologie%20Galvaniche%20Innocenti%20S.r.l\01_Riesame%20del%2023.01.2023_cod.prat.89_2022" TargetMode="External"/><Relationship Id="rId19" Type="http://schemas.openxmlformats.org/officeDocument/2006/relationships/hyperlink" Target="..\AeA%20Loc.%20San%20Paolo-Ceccano-(gi&#224;%20Cons.Sv.Ind)%20(FR)" TargetMode="External"/><Relationship Id="rId4" Type="http://schemas.openxmlformats.org/officeDocument/2006/relationships/hyperlink" Target="..\Zinco%20Sud%20S.r.l\03_Modifica%20NS_cod.prat.56-2024" TargetMode="External"/><Relationship Id="rId9" Type="http://schemas.openxmlformats.org/officeDocument/2006/relationships/hyperlink" Target="..\Cartiere%20Francescantonio%20Cerrone%20S.p.A\02%20RIESAME%2011.5.2018" TargetMode="External"/><Relationship Id="rId14" Type="http://schemas.openxmlformats.org/officeDocument/2006/relationships/hyperlink" Target="..\BMI%20Italia%20Srl%20(ex%20Monier%20S.p.A.)\02_Rinnovo%20AIA%20del%2021-11-2018_cod.%2049_2022" TargetMode="External"/><Relationship Id="rId22" Type="http://schemas.openxmlformats.org/officeDocument/2006/relationships/hyperlink" Target="..\Porcarelli%20Gino%20&amp;%20Co.%20S.r.l%20(TM%20Via%20Rocca%20Cencia%20273)%20WT2\03%20Riesame%20con%20valenza%20di%20rinnovo%20AIA_cod%2033_20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0"/>
  <sheetViews>
    <sheetView tabSelected="1" zoomScale="85" zoomScaleNormal="85" workbookViewId="0">
      <pane ySplit="3" topLeftCell="A4" activePane="bottomLeft" state="frozen"/>
      <selection pane="bottomLeft" activeCell="I17" sqref="I17"/>
    </sheetView>
  </sheetViews>
  <sheetFormatPr defaultColWidth="16.5703125" defaultRowHeight="15" x14ac:dyDescent="0.25"/>
  <cols>
    <col min="1" max="1" width="39.5703125" style="3" bestFit="1" customWidth="1"/>
    <col min="2" max="2" width="22" style="3" customWidth="1"/>
    <col min="3" max="3" width="22" style="8" customWidth="1"/>
    <col min="4" max="4" width="28.85546875" style="3" bestFit="1" customWidth="1"/>
    <col min="5" max="5" width="10.140625" style="3" customWidth="1"/>
    <col min="6" max="6" width="10.5703125" style="3" customWidth="1"/>
    <col min="7" max="7" width="37.42578125" style="3" bestFit="1" customWidth="1"/>
    <col min="8" max="10" width="9.42578125" style="3" customWidth="1"/>
    <col min="11" max="11" width="37.42578125" style="3" bestFit="1" customWidth="1"/>
    <col min="12" max="12" width="16.5703125" style="3"/>
    <col min="13" max="13" width="23.85546875" style="3" bestFit="1" customWidth="1"/>
    <col min="14" max="16384" width="16.5703125" style="3"/>
  </cols>
  <sheetData>
    <row r="1" spans="1:14" x14ac:dyDescent="0.25">
      <c r="A1" s="32" t="s">
        <v>39</v>
      </c>
      <c r="B1" s="106">
        <v>2025</v>
      </c>
    </row>
    <row r="2" spans="1:14" ht="15.75" thickBot="1" x14ac:dyDescent="0.3"/>
    <row r="3" spans="1:14" ht="32.25" thickBot="1" x14ac:dyDescent="0.3">
      <c r="A3" s="1" t="s">
        <v>0</v>
      </c>
      <c r="B3" s="11" t="s">
        <v>6</v>
      </c>
      <c r="C3" s="10" t="s">
        <v>7</v>
      </c>
      <c r="D3" s="2" t="s">
        <v>18</v>
      </c>
      <c r="E3" s="1" t="s">
        <v>41</v>
      </c>
      <c r="F3" s="12"/>
    </row>
    <row r="4" spans="1:14" ht="15" customHeight="1" x14ac:dyDescent="0.25">
      <c r="A4" s="89" t="s">
        <v>42</v>
      </c>
      <c r="B4" s="90" t="s">
        <v>1</v>
      </c>
      <c r="C4" s="90" t="s">
        <v>9</v>
      </c>
      <c r="D4" s="90" t="s">
        <v>20</v>
      </c>
      <c r="E4" s="35">
        <v>1</v>
      </c>
      <c r="F4" s="13"/>
      <c r="K4" s="102" t="s">
        <v>28</v>
      </c>
      <c r="L4" s="102"/>
      <c r="M4" s="102"/>
    </row>
    <row r="5" spans="1:14" ht="15" customHeight="1" x14ac:dyDescent="0.25">
      <c r="A5" s="91" t="s">
        <v>49</v>
      </c>
      <c r="B5" s="92" t="s">
        <v>4</v>
      </c>
      <c r="C5" s="92" t="s">
        <v>8</v>
      </c>
      <c r="D5" s="90" t="s">
        <v>20</v>
      </c>
      <c r="E5" s="35">
        <v>1</v>
      </c>
      <c r="F5" s="13"/>
      <c r="G5" s="9" t="s">
        <v>31</v>
      </c>
      <c r="H5" s="17">
        <f>SUM($E$4:$E$136)</f>
        <v>131</v>
      </c>
      <c r="I5" s="13"/>
      <c r="J5" s="4"/>
      <c r="K5" s="74" t="s">
        <v>29</v>
      </c>
      <c r="L5" s="75" t="s">
        <v>33</v>
      </c>
      <c r="M5" s="74" t="s">
        <v>30</v>
      </c>
    </row>
    <row r="6" spans="1:14" x14ac:dyDescent="0.25">
      <c r="A6" s="41" t="s">
        <v>43</v>
      </c>
      <c r="B6" s="92" t="s">
        <v>37</v>
      </c>
      <c r="C6" s="92" t="s">
        <v>8</v>
      </c>
      <c r="D6" s="90" t="s">
        <v>22</v>
      </c>
      <c r="E6" s="35">
        <v>1</v>
      </c>
      <c r="F6" s="13"/>
      <c r="G6" s="9" t="s">
        <v>22</v>
      </c>
      <c r="H6" s="23">
        <f>SUMIF($D$4:$D$136,$G6,$E$4:$E$136)</f>
        <v>33</v>
      </c>
      <c r="I6" s="22"/>
      <c r="J6" s="4"/>
      <c r="K6" s="19" t="str">
        <f>G6</f>
        <v>PAUR Rilascio di AIA</v>
      </c>
      <c r="L6" s="19">
        <f>$H$6</f>
        <v>33</v>
      </c>
      <c r="M6" s="76">
        <f>100*$H$6/$H$5</f>
        <v>25.190839694656489</v>
      </c>
    </row>
    <row r="7" spans="1:14" s="6" customFormat="1" x14ac:dyDescent="0.25">
      <c r="A7" s="37" t="s">
        <v>45</v>
      </c>
      <c r="B7" s="92" t="s">
        <v>38</v>
      </c>
      <c r="C7" s="92" t="s">
        <v>10</v>
      </c>
      <c r="D7" s="90" t="s">
        <v>19</v>
      </c>
      <c r="E7" s="35">
        <v>1</v>
      </c>
      <c r="F7" s="14"/>
      <c r="G7" s="9" t="s">
        <v>20</v>
      </c>
      <c r="H7" s="23">
        <f ca="1">SUMIF($D$4:$E$136,$G$7,$E$4:$E$136)</f>
        <v>31</v>
      </c>
      <c r="I7" s="22"/>
      <c r="J7" s="4"/>
      <c r="K7" s="25" t="str">
        <f>G7</f>
        <v>Modifiche non sostanziali</v>
      </c>
      <c r="L7" s="25">
        <f ca="1">$H$7</f>
        <v>31</v>
      </c>
      <c r="M7" s="54">
        <f ca="1">100*$H$7/$H$5</f>
        <v>23.664122137404579</v>
      </c>
      <c r="N7" s="3"/>
    </row>
    <row r="8" spans="1:14" ht="15" customHeight="1" x14ac:dyDescent="0.25">
      <c r="A8" s="37" t="s">
        <v>44</v>
      </c>
      <c r="B8" s="92" t="s">
        <v>1</v>
      </c>
      <c r="C8" s="92" t="s">
        <v>8</v>
      </c>
      <c r="D8" s="90" t="s">
        <v>20</v>
      </c>
      <c r="E8" s="35">
        <v>1</v>
      </c>
      <c r="F8" s="13"/>
      <c r="G8" s="9" t="s">
        <v>21</v>
      </c>
      <c r="H8" s="23">
        <f ca="1">SUMIF($D$4:$E$136,$G$8,$E$4:$E$136)</f>
        <v>5</v>
      </c>
      <c r="I8" s="22"/>
      <c r="J8" s="4"/>
      <c r="K8" s="19" t="str">
        <f>G8</f>
        <v>Procedimenti di Rilascio AIA</v>
      </c>
      <c r="L8" s="19">
        <f ca="1">H$8</f>
        <v>5</v>
      </c>
      <c r="M8" s="76">
        <f ca="1">100*$H$8/$H$5</f>
        <v>3.8167938931297711</v>
      </c>
    </row>
    <row r="9" spans="1:14" ht="15" customHeight="1" x14ac:dyDescent="0.25">
      <c r="A9" s="37" t="s">
        <v>5</v>
      </c>
      <c r="B9" s="92" t="s">
        <v>1</v>
      </c>
      <c r="C9" s="92" t="s">
        <v>9</v>
      </c>
      <c r="D9" s="90" t="s">
        <v>19</v>
      </c>
      <c r="E9" s="35">
        <v>1</v>
      </c>
      <c r="F9" s="13"/>
      <c r="G9" s="9" t="s">
        <v>82</v>
      </c>
      <c r="H9" s="23">
        <f ca="1">SUMIF($D$4:$E$136,$G$9,$E$4:$E$136)</f>
        <v>7</v>
      </c>
      <c r="I9" s="22"/>
      <c r="J9" s="4"/>
      <c r="K9" s="25" t="s">
        <v>82</v>
      </c>
      <c r="L9" s="25">
        <f ca="1">H$9</f>
        <v>7</v>
      </c>
      <c r="M9" s="54">
        <f ca="1">100*$H$9/$H$5</f>
        <v>5.343511450381679</v>
      </c>
    </row>
    <row r="10" spans="1:14" x14ac:dyDescent="0.25">
      <c r="A10" s="37" t="s">
        <v>47</v>
      </c>
      <c r="B10" s="92" t="s">
        <v>1</v>
      </c>
      <c r="C10" s="92" t="s">
        <v>23</v>
      </c>
      <c r="D10" s="90" t="s">
        <v>19</v>
      </c>
      <c r="E10" s="35">
        <v>1</v>
      </c>
      <c r="F10" s="13"/>
      <c r="G10" s="9" t="s">
        <v>19</v>
      </c>
      <c r="H10" s="23">
        <f ca="1">SUMIF($D$4:$E$136,$G$10,$E$4:$E$136)</f>
        <v>55</v>
      </c>
      <c r="I10" s="22"/>
      <c r="K10" s="19" t="str">
        <f>G10</f>
        <v>Procedimenti di RIESAME AIA</v>
      </c>
      <c r="L10" s="19">
        <f ca="1">$H$10</f>
        <v>55</v>
      </c>
      <c r="M10" s="76">
        <f ca="1">100*$H$10/$H$5</f>
        <v>41.984732824427482</v>
      </c>
    </row>
    <row r="11" spans="1:14" x14ac:dyDescent="0.25">
      <c r="A11" s="37" t="s">
        <v>46</v>
      </c>
      <c r="B11" s="92" t="s">
        <v>4</v>
      </c>
      <c r="C11" s="92" t="s">
        <v>10</v>
      </c>
      <c r="D11" s="90" t="s">
        <v>22</v>
      </c>
      <c r="E11" s="35">
        <v>1</v>
      </c>
      <c r="F11" s="13"/>
      <c r="G11" s="107" t="s">
        <v>32</v>
      </c>
      <c r="H11" s="69">
        <f ca="1">SUM($H$6:$H$10)</f>
        <v>131</v>
      </c>
      <c r="I11" s="107" t="str">
        <f ca="1">IF($H$11=$H$5,"OK!","KO :(")</f>
        <v>OK!</v>
      </c>
      <c r="K11" s="70" t="s">
        <v>31</v>
      </c>
      <c r="L11" s="71">
        <f ca="1">SUM(L$6:L$10)</f>
        <v>131</v>
      </c>
      <c r="M11" s="72">
        <f ca="1">SUM(M$6:M$10)</f>
        <v>100</v>
      </c>
    </row>
    <row r="12" spans="1:14" x14ac:dyDescent="0.25">
      <c r="A12" s="37" t="s">
        <v>48</v>
      </c>
      <c r="B12" s="92" t="s">
        <v>1</v>
      </c>
      <c r="C12" s="92" t="s">
        <v>10</v>
      </c>
      <c r="D12" s="90" t="s">
        <v>19</v>
      </c>
      <c r="E12" s="35">
        <v>1</v>
      </c>
      <c r="F12" s="13"/>
      <c r="K12" s="32"/>
      <c r="L12" s="32"/>
      <c r="M12" s="32"/>
    </row>
    <row r="13" spans="1:14" ht="15.75" thickBot="1" x14ac:dyDescent="0.3">
      <c r="A13" s="37" t="s">
        <v>48</v>
      </c>
      <c r="B13" s="92" t="s">
        <v>1</v>
      </c>
      <c r="C13" s="92" t="s">
        <v>10</v>
      </c>
      <c r="D13" s="92" t="s">
        <v>20</v>
      </c>
      <c r="E13" s="35">
        <v>1</v>
      </c>
      <c r="F13" s="13"/>
      <c r="K13" s="32"/>
      <c r="L13" s="32"/>
      <c r="M13" s="32"/>
    </row>
    <row r="14" spans="1:14" ht="15.75" thickBot="1" x14ac:dyDescent="0.3">
      <c r="A14" s="37" t="s">
        <v>50</v>
      </c>
      <c r="B14" s="92" t="s">
        <v>4</v>
      </c>
      <c r="C14" s="92" t="s">
        <v>12</v>
      </c>
      <c r="D14" s="92" t="s">
        <v>20</v>
      </c>
      <c r="E14" s="35">
        <v>1</v>
      </c>
      <c r="F14" s="13"/>
      <c r="K14" s="103" t="s">
        <v>35</v>
      </c>
      <c r="L14" s="104"/>
      <c r="M14" s="104"/>
    </row>
    <row r="15" spans="1:14" ht="15.75" thickBot="1" x14ac:dyDescent="0.3">
      <c r="A15" s="37" t="s">
        <v>50</v>
      </c>
      <c r="B15" s="92" t="s">
        <v>4</v>
      </c>
      <c r="C15" s="92" t="s">
        <v>12</v>
      </c>
      <c r="D15" s="92" t="s">
        <v>19</v>
      </c>
      <c r="E15" s="35">
        <v>1</v>
      </c>
      <c r="F15" s="13"/>
      <c r="G15" s="16" t="s">
        <v>31</v>
      </c>
      <c r="H15" s="17">
        <f>SUM($E$4:$E$136)</f>
        <v>131</v>
      </c>
      <c r="I15" s="13"/>
      <c r="K15" s="77" t="s">
        <v>7</v>
      </c>
      <c r="L15" s="78" t="s">
        <v>33</v>
      </c>
      <c r="M15" s="79" t="s">
        <v>34</v>
      </c>
    </row>
    <row r="16" spans="1:14" x14ac:dyDescent="0.25">
      <c r="A16" s="93" t="s">
        <v>3</v>
      </c>
      <c r="B16" s="92" t="s">
        <v>4</v>
      </c>
      <c r="C16" s="92" t="s">
        <v>11</v>
      </c>
      <c r="D16" s="92" t="s">
        <v>19</v>
      </c>
      <c r="E16" s="35">
        <v>1</v>
      </c>
      <c r="F16" s="13"/>
      <c r="G16" s="16" t="s">
        <v>8</v>
      </c>
      <c r="H16" s="24">
        <f>SUMIF($C$4:$C$136,$G$16,$E$4:$E$136)</f>
        <v>53</v>
      </c>
      <c r="I16" s="22"/>
      <c r="K16" s="20" t="s">
        <v>8</v>
      </c>
      <c r="L16" s="80">
        <f t="shared" ref="L16:L26" si="0">H16</f>
        <v>53</v>
      </c>
      <c r="M16" s="76">
        <f>100*L16/H15</f>
        <v>40.458015267175576</v>
      </c>
    </row>
    <row r="17" spans="1:13" x14ac:dyDescent="0.25">
      <c r="A17" s="37" t="s">
        <v>51</v>
      </c>
      <c r="B17" s="92" t="s">
        <v>37</v>
      </c>
      <c r="C17" s="92" t="s">
        <v>8</v>
      </c>
      <c r="D17" s="92" t="s">
        <v>20</v>
      </c>
      <c r="E17" s="35">
        <v>1</v>
      </c>
      <c r="F17" s="13"/>
      <c r="G17" s="16" t="s">
        <v>9</v>
      </c>
      <c r="H17" s="24">
        <f>SUMIF($C$4:$C$136,$G$17,$E$4:$E$136)</f>
        <v>13</v>
      </c>
      <c r="I17" s="22"/>
      <c r="K17" s="26" t="s">
        <v>9</v>
      </c>
      <c r="L17" s="81">
        <f t="shared" si="0"/>
        <v>13</v>
      </c>
      <c r="M17" s="54">
        <f>100*L17/H15</f>
        <v>9.9236641221374047</v>
      </c>
    </row>
    <row r="18" spans="1:13" x14ac:dyDescent="0.25">
      <c r="A18" s="37" t="s">
        <v>52</v>
      </c>
      <c r="B18" s="92" t="s">
        <v>1</v>
      </c>
      <c r="C18" s="92" t="s">
        <v>9</v>
      </c>
      <c r="D18" s="92" t="s">
        <v>22</v>
      </c>
      <c r="E18" s="35">
        <v>1</v>
      </c>
      <c r="F18" s="13"/>
      <c r="G18" s="18" t="s">
        <v>10</v>
      </c>
      <c r="H18" s="24">
        <f>SUMIF($C$4:$C$136,$G$18,$E$4:$E$136)</f>
        <v>17</v>
      </c>
      <c r="I18" s="22"/>
      <c r="K18" s="21" t="s">
        <v>10</v>
      </c>
      <c r="L18" s="80">
        <f t="shared" si="0"/>
        <v>17</v>
      </c>
      <c r="M18" s="76">
        <f>100*L18/H15</f>
        <v>12.977099236641221</v>
      </c>
    </row>
    <row r="19" spans="1:13" s="8" customFormat="1" x14ac:dyDescent="0.25">
      <c r="A19" s="37" t="s">
        <v>53</v>
      </c>
      <c r="B19" s="92" t="s">
        <v>38</v>
      </c>
      <c r="C19" s="92" t="s">
        <v>14</v>
      </c>
      <c r="D19" s="92" t="s">
        <v>22</v>
      </c>
      <c r="E19" s="35">
        <v>1</v>
      </c>
      <c r="F19" s="15"/>
      <c r="G19" s="16" t="s">
        <v>11</v>
      </c>
      <c r="H19" s="24">
        <f>SUMIF($C$4:$C$136,$G$19,$E$4:$E$136)</f>
        <v>7</v>
      </c>
      <c r="I19" s="22"/>
      <c r="J19" s="3"/>
      <c r="K19" s="26" t="s">
        <v>11</v>
      </c>
      <c r="L19" s="81">
        <f t="shared" si="0"/>
        <v>7</v>
      </c>
      <c r="M19" s="54">
        <f>100*L19/H15</f>
        <v>5.343511450381679</v>
      </c>
    </row>
    <row r="20" spans="1:13" ht="15" customHeight="1" x14ac:dyDescent="0.25">
      <c r="A20" s="37" t="s">
        <v>54</v>
      </c>
      <c r="B20" s="92" t="s">
        <v>4</v>
      </c>
      <c r="C20" s="92" t="s">
        <v>8</v>
      </c>
      <c r="D20" s="92" t="s">
        <v>19</v>
      </c>
      <c r="E20" s="35">
        <v>1</v>
      </c>
      <c r="F20" s="13"/>
      <c r="G20" s="18" t="s">
        <v>12</v>
      </c>
      <c r="H20" s="24">
        <f>SUMIF($C$4:$C$136,$G$20,$E$4:$E$136)</f>
        <v>15</v>
      </c>
      <c r="I20" s="22"/>
      <c r="J20" s="8"/>
      <c r="K20" s="21" t="s">
        <v>12</v>
      </c>
      <c r="L20" s="80">
        <f t="shared" si="0"/>
        <v>15</v>
      </c>
      <c r="M20" s="76">
        <f>100*L20/H15</f>
        <v>11.450381679389313</v>
      </c>
    </row>
    <row r="21" spans="1:13" x14ac:dyDescent="0.25">
      <c r="A21" s="37" t="s">
        <v>55</v>
      </c>
      <c r="B21" s="92" t="s">
        <v>1</v>
      </c>
      <c r="C21" s="92" t="s">
        <v>10</v>
      </c>
      <c r="D21" s="92" t="s">
        <v>19</v>
      </c>
      <c r="E21" s="35">
        <v>1</v>
      </c>
      <c r="F21" s="13"/>
      <c r="G21" s="18" t="s">
        <v>13</v>
      </c>
      <c r="H21" s="24">
        <f>SUMIF($C$4:$C$136,$G$21,$E$4:$E$136)</f>
        <v>1</v>
      </c>
      <c r="I21" s="22"/>
      <c r="K21" s="27" t="s">
        <v>13</v>
      </c>
      <c r="L21" s="81">
        <f t="shared" si="0"/>
        <v>1</v>
      </c>
      <c r="M21" s="54">
        <f>100*L21/H15</f>
        <v>0.76335877862595425</v>
      </c>
    </row>
    <row r="22" spans="1:13" x14ac:dyDescent="0.25">
      <c r="A22" s="37" t="s">
        <v>56</v>
      </c>
      <c r="B22" s="92" t="s">
        <v>37</v>
      </c>
      <c r="C22" s="92" t="s">
        <v>8</v>
      </c>
      <c r="D22" s="92" t="s">
        <v>22</v>
      </c>
      <c r="E22" s="35">
        <v>1</v>
      </c>
      <c r="F22" s="13"/>
      <c r="G22" s="18" t="s">
        <v>23</v>
      </c>
      <c r="H22" s="24">
        <f>SUMIF($C$4:$C$136,$G$22,$E$4:$E$136)</f>
        <v>5</v>
      </c>
      <c r="I22" s="22"/>
      <c r="K22" s="21" t="s">
        <v>23</v>
      </c>
      <c r="L22" s="80">
        <f t="shared" si="0"/>
        <v>5</v>
      </c>
      <c r="M22" s="76">
        <f>100*L22/H15</f>
        <v>3.8167938931297711</v>
      </c>
    </row>
    <row r="23" spans="1:13" x14ac:dyDescent="0.25">
      <c r="A23" s="37" t="s">
        <v>57</v>
      </c>
      <c r="B23" s="92" t="s">
        <v>1</v>
      </c>
      <c r="C23" s="92" t="s">
        <v>8</v>
      </c>
      <c r="D23" s="92" t="s">
        <v>19</v>
      </c>
      <c r="E23" s="35">
        <v>1</v>
      </c>
      <c r="F23" s="13"/>
      <c r="G23" s="18" t="s">
        <v>14</v>
      </c>
      <c r="H23" s="24">
        <f>SUMIF($C$4:$C$136,$G$23,$E$4:$E$136)</f>
        <v>9</v>
      </c>
      <c r="I23" s="22"/>
      <c r="K23" s="27" t="s">
        <v>14</v>
      </c>
      <c r="L23" s="81">
        <f t="shared" si="0"/>
        <v>9</v>
      </c>
      <c r="M23" s="54">
        <f>100*L23/H15</f>
        <v>6.8702290076335881</v>
      </c>
    </row>
    <row r="24" spans="1:13" x14ac:dyDescent="0.25">
      <c r="A24" s="37" t="s">
        <v>58</v>
      </c>
      <c r="B24" s="92" t="s">
        <v>1</v>
      </c>
      <c r="C24" s="92" t="s">
        <v>10</v>
      </c>
      <c r="D24" s="92" t="s">
        <v>20</v>
      </c>
      <c r="E24" s="35">
        <v>1</v>
      </c>
      <c r="F24" s="13"/>
      <c r="G24" s="18" t="s">
        <v>15</v>
      </c>
      <c r="H24" s="24">
        <f>SUMIF($C$4:$C$136,$G$24,$E$4:$E$136)</f>
        <v>1</v>
      </c>
      <c r="I24" s="22"/>
      <c r="K24" s="21" t="s">
        <v>15</v>
      </c>
      <c r="L24" s="80">
        <f t="shared" si="0"/>
        <v>1</v>
      </c>
      <c r="M24" s="76">
        <f>100*L24/H15</f>
        <v>0.76335877862595425</v>
      </c>
    </row>
    <row r="25" spans="1:13" x14ac:dyDescent="0.25">
      <c r="A25" s="37" t="s">
        <v>59</v>
      </c>
      <c r="B25" s="92" t="s">
        <v>37</v>
      </c>
      <c r="C25" s="92" t="s">
        <v>8</v>
      </c>
      <c r="D25" s="92" t="s">
        <v>20</v>
      </c>
      <c r="E25" s="35">
        <v>1</v>
      </c>
      <c r="F25" s="13"/>
      <c r="G25" s="18" t="s">
        <v>16</v>
      </c>
      <c r="H25" s="24">
        <f>SUMIF($C$4:$C$136,$G$25,$E$4:$E$136)</f>
        <v>5</v>
      </c>
      <c r="I25" s="22"/>
      <c r="K25" s="27" t="s">
        <v>16</v>
      </c>
      <c r="L25" s="81">
        <f t="shared" si="0"/>
        <v>5</v>
      </c>
      <c r="M25" s="54">
        <f>100*L25/H15</f>
        <v>3.8167938931297711</v>
      </c>
    </row>
    <row r="26" spans="1:13" x14ac:dyDescent="0.25">
      <c r="A26" s="37" t="s">
        <v>59</v>
      </c>
      <c r="B26" s="92" t="s">
        <v>37</v>
      </c>
      <c r="C26" s="92" t="s">
        <v>8</v>
      </c>
      <c r="D26" s="92" t="s">
        <v>19</v>
      </c>
      <c r="E26" s="35">
        <v>1</v>
      </c>
      <c r="F26" s="13"/>
      <c r="G26" s="18" t="s">
        <v>17</v>
      </c>
      <c r="H26" s="24">
        <f>SUMIF($C$4:$C$136,$G$26,$E$4:$E$136)</f>
        <v>5</v>
      </c>
      <c r="I26" s="22"/>
      <c r="K26" s="21" t="s">
        <v>17</v>
      </c>
      <c r="L26" s="80">
        <f t="shared" si="0"/>
        <v>5</v>
      </c>
      <c r="M26" s="76">
        <f>100*L26/H15</f>
        <v>3.8167938931297711</v>
      </c>
    </row>
    <row r="27" spans="1:13" x14ac:dyDescent="0.25">
      <c r="A27" s="33" t="s">
        <v>60</v>
      </c>
      <c r="B27" s="92" t="s">
        <v>4</v>
      </c>
      <c r="C27" s="92" t="s">
        <v>14</v>
      </c>
      <c r="D27" s="92" t="s">
        <v>22</v>
      </c>
      <c r="E27" s="35">
        <v>1</v>
      </c>
      <c r="F27" s="13"/>
      <c r="G27" s="107" t="s">
        <v>32</v>
      </c>
      <c r="H27" s="69">
        <f>SUM($H$16:$H$26)</f>
        <v>131</v>
      </c>
      <c r="I27" s="107" t="str">
        <f>IF(H$27=H$15,"OK!","KO :(")</f>
        <v>OK!</v>
      </c>
      <c r="K27" s="70" t="s">
        <v>31</v>
      </c>
      <c r="L27" s="71">
        <f>SUM($L16:$L26)</f>
        <v>131</v>
      </c>
      <c r="M27" s="73">
        <f>SUM($M$16:$M$26)</f>
        <v>100</v>
      </c>
    </row>
    <row r="28" spans="1:13" ht="15.75" thickBot="1" x14ac:dyDescent="0.3">
      <c r="A28" s="33" t="s">
        <v>61</v>
      </c>
      <c r="B28" s="92" t="s">
        <v>4</v>
      </c>
      <c r="C28" s="92" t="s">
        <v>14</v>
      </c>
      <c r="D28" s="92" t="s">
        <v>22</v>
      </c>
      <c r="E28" s="35">
        <v>1</v>
      </c>
      <c r="F28" s="13"/>
      <c r="K28" s="32"/>
      <c r="L28" s="32"/>
      <c r="M28" s="32"/>
    </row>
    <row r="29" spans="1:13" ht="15.75" thickBot="1" x14ac:dyDescent="0.3">
      <c r="A29" s="37" t="s">
        <v>62</v>
      </c>
      <c r="B29" s="92" t="s">
        <v>37</v>
      </c>
      <c r="C29" s="92" t="s">
        <v>11</v>
      </c>
      <c r="D29" s="92" t="s">
        <v>19</v>
      </c>
      <c r="E29" s="35">
        <v>1</v>
      </c>
      <c r="F29" s="13"/>
      <c r="K29" s="103" t="s">
        <v>36</v>
      </c>
      <c r="L29" s="104"/>
      <c r="M29" s="104"/>
    </row>
    <row r="30" spans="1:13" ht="15.75" thickBot="1" x14ac:dyDescent="0.3">
      <c r="A30" s="37" t="s">
        <v>63</v>
      </c>
      <c r="B30" s="92" t="s">
        <v>1</v>
      </c>
      <c r="C30" s="92" t="s">
        <v>12</v>
      </c>
      <c r="D30" s="92" t="s">
        <v>19</v>
      </c>
      <c r="E30" s="35">
        <v>1</v>
      </c>
      <c r="F30" s="13"/>
      <c r="K30" s="77" t="s">
        <v>6</v>
      </c>
      <c r="L30" s="78" t="s">
        <v>33</v>
      </c>
      <c r="M30" s="79" t="s">
        <v>34</v>
      </c>
    </row>
    <row r="31" spans="1:13" ht="15" customHeight="1" x14ac:dyDescent="0.25">
      <c r="A31" s="37" t="s">
        <v>64</v>
      </c>
      <c r="B31" s="92" t="s">
        <v>38</v>
      </c>
      <c r="C31" s="92" t="s">
        <v>8</v>
      </c>
      <c r="D31" s="92" t="s">
        <v>19</v>
      </c>
      <c r="E31" s="35">
        <v>1</v>
      </c>
      <c r="F31" s="13"/>
      <c r="G31" s="16" t="s">
        <v>31</v>
      </c>
      <c r="H31" s="17">
        <f>SUM($E$4:$E$136)</f>
        <v>131</v>
      </c>
      <c r="K31" s="28" t="s">
        <v>37</v>
      </c>
      <c r="L31" s="82">
        <f>$H$32</f>
        <v>35</v>
      </c>
      <c r="M31" s="83">
        <f>100*$L$31/$H$31</f>
        <v>26.717557251908396</v>
      </c>
    </row>
    <row r="32" spans="1:13" ht="15" customHeight="1" x14ac:dyDescent="0.25">
      <c r="A32" s="37" t="s">
        <v>65</v>
      </c>
      <c r="B32" s="92" t="s">
        <v>1</v>
      </c>
      <c r="C32" s="92" t="s">
        <v>10</v>
      </c>
      <c r="D32" s="92" t="s">
        <v>19</v>
      </c>
      <c r="E32" s="35">
        <v>1</v>
      </c>
      <c r="F32" s="13"/>
      <c r="G32" s="28" t="s">
        <v>37</v>
      </c>
      <c r="H32" s="24">
        <f>SUMIF($B$4:$B$136,$G$32,$E$4:$E$136)</f>
        <v>35</v>
      </c>
      <c r="K32" s="31" t="s">
        <v>4</v>
      </c>
      <c r="L32" s="25">
        <f>$H$33</f>
        <v>28</v>
      </c>
      <c r="M32" s="84">
        <f>100*$L$32/$H$31</f>
        <v>21.374045801526716</v>
      </c>
    </row>
    <row r="33" spans="1:13" x14ac:dyDescent="0.25">
      <c r="A33" s="37" t="s">
        <v>66</v>
      </c>
      <c r="B33" s="92" t="s">
        <v>1</v>
      </c>
      <c r="C33" s="92" t="s">
        <v>12</v>
      </c>
      <c r="D33" s="92" t="s">
        <v>21</v>
      </c>
      <c r="E33" s="35">
        <v>1</v>
      </c>
      <c r="F33" s="13"/>
      <c r="G33" s="28" t="s">
        <v>4</v>
      </c>
      <c r="H33" s="24">
        <f>SUMIF($B$4:$B$136,$G$33,$E$4:$E$136)</f>
        <v>28</v>
      </c>
      <c r="K33" s="28" t="s">
        <v>2</v>
      </c>
      <c r="L33" s="19">
        <f>$H$34</f>
        <v>0</v>
      </c>
      <c r="M33" s="85">
        <f>100*$L$33/$H$31</f>
        <v>0</v>
      </c>
    </row>
    <row r="34" spans="1:13" x14ac:dyDescent="0.25">
      <c r="A34" s="37" t="s">
        <v>67</v>
      </c>
      <c r="B34" s="92" t="s">
        <v>1</v>
      </c>
      <c r="C34" s="92" t="s">
        <v>10</v>
      </c>
      <c r="D34" s="92" t="s">
        <v>19</v>
      </c>
      <c r="E34" s="35">
        <v>1</v>
      </c>
      <c r="F34" s="13"/>
      <c r="G34" s="28" t="s">
        <v>2</v>
      </c>
      <c r="H34" s="24">
        <f>SUMIF($B$4:$B$136,$G$34,$E$4:$E$136)</f>
        <v>0</v>
      </c>
      <c r="K34" s="31" t="s">
        <v>1</v>
      </c>
      <c r="L34" s="25">
        <f>$H$35</f>
        <v>53</v>
      </c>
      <c r="M34" s="84">
        <f>100*$L$34/$H$31</f>
        <v>40.458015267175576</v>
      </c>
    </row>
    <row r="35" spans="1:13" x14ac:dyDescent="0.25">
      <c r="A35" s="37" t="s">
        <v>68</v>
      </c>
      <c r="B35" s="92" t="s">
        <v>4</v>
      </c>
      <c r="C35" s="92" t="s">
        <v>10</v>
      </c>
      <c r="D35" s="92" t="s">
        <v>19</v>
      </c>
      <c r="E35" s="35">
        <v>1</v>
      </c>
      <c r="F35" s="13"/>
      <c r="G35" s="28" t="s">
        <v>1</v>
      </c>
      <c r="H35" s="24">
        <f>SUMIF($B$4:$B$136,$G$35,$E$4:$E$136)</f>
        <v>53</v>
      </c>
      <c r="K35" s="29" t="s">
        <v>38</v>
      </c>
      <c r="L35" s="19">
        <f>$H$36</f>
        <v>15</v>
      </c>
      <c r="M35" s="86">
        <f>100*$L$35/$H$31</f>
        <v>11.450381679389313</v>
      </c>
    </row>
    <row r="36" spans="1:13" x14ac:dyDescent="0.25">
      <c r="A36" s="37" t="s">
        <v>69</v>
      </c>
      <c r="B36" s="92" t="s">
        <v>37</v>
      </c>
      <c r="C36" s="92" t="s">
        <v>17</v>
      </c>
      <c r="D36" s="92" t="s">
        <v>19</v>
      </c>
      <c r="E36" s="35">
        <v>1</v>
      </c>
      <c r="F36" s="13"/>
      <c r="G36" s="29" t="s">
        <v>38</v>
      </c>
      <c r="H36" s="24">
        <f>SUMIF($B$4:$B$136,$G$36,$E$4:$E$136)</f>
        <v>15</v>
      </c>
      <c r="K36" s="70" t="s">
        <v>31</v>
      </c>
      <c r="L36" s="71">
        <f>SUM($L31:$L35)</f>
        <v>131</v>
      </c>
      <c r="M36" s="73">
        <f>SUM($M$31:$M$35)</f>
        <v>99.999999999999986</v>
      </c>
    </row>
    <row r="37" spans="1:13" x14ac:dyDescent="0.25">
      <c r="A37" s="37" t="s">
        <v>70</v>
      </c>
      <c r="B37" s="92" t="s">
        <v>37</v>
      </c>
      <c r="C37" s="92" t="s">
        <v>12</v>
      </c>
      <c r="D37" s="92" t="s">
        <v>19</v>
      </c>
      <c r="E37" s="35">
        <v>1</v>
      </c>
      <c r="F37" s="13"/>
      <c r="G37" s="107" t="s">
        <v>32</v>
      </c>
      <c r="H37" s="69">
        <f>SUM($H32:$H36)</f>
        <v>131</v>
      </c>
      <c r="I37" s="107" t="str">
        <f>IF(H$27=H$15,"OK!","KO :(")</f>
        <v>OK!</v>
      </c>
      <c r="K37" s="5"/>
      <c r="L37" s="5"/>
      <c r="M37" s="30"/>
    </row>
    <row r="38" spans="1:13" x14ac:dyDescent="0.25">
      <c r="A38" s="37" t="s">
        <v>71</v>
      </c>
      <c r="B38" s="92" t="s">
        <v>37</v>
      </c>
      <c r="C38" s="92" t="s">
        <v>9</v>
      </c>
      <c r="D38" s="92" t="s">
        <v>20</v>
      </c>
      <c r="E38" s="35">
        <v>1</v>
      </c>
      <c r="F38" s="13"/>
      <c r="M38" s="7"/>
    </row>
    <row r="39" spans="1:13" x14ac:dyDescent="0.25">
      <c r="A39" s="37" t="s">
        <v>72</v>
      </c>
      <c r="B39" s="92" t="s">
        <v>38</v>
      </c>
      <c r="C39" s="92" t="s">
        <v>9</v>
      </c>
      <c r="D39" s="92" t="s">
        <v>20</v>
      </c>
      <c r="E39" s="35">
        <v>1</v>
      </c>
      <c r="F39" s="13"/>
    </row>
    <row r="40" spans="1:13" x14ac:dyDescent="0.25">
      <c r="A40" s="37" t="s">
        <v>73</v>
      </c>
      <c r="B40" s="92" t="s">
        <v>4</v>
      </c>
      <c r="C40" s="92" t="s">
        <v>8</v>
      </c>
      <c r="D40" s="92" t="s">
        <v>20</v>
      </c>
      <c r="E40" s="35">
        <v>1</v>
      </c>
      <c r="F40" s="13"/>
    </row>
    <row r="41" spans="1:13" x14ac:dyDescent="0.25">
      <c r="A41" s="94" t="s">
        <v>74</v>
      </c>
      <c r="B41" s="92" t="s">
        <v>37</v>
      </c>
      <c r="C41" s="92" t="s">
        <v>11</v>
      </c>
      <c r="D41" s="92" t="s">
        <v>19</v>
      </c>
      <c r="E41" s="35">
        <v>1</v>
      </c>
      <c r="F41" s="13"/>
    </row>
    <row r="42" spans="1:13" s="8" customFormat="1" x14ac:dyDescent="0.25">
      <c r="A42" s="94" t="s">
        <v>75</v>
      </c>
      <c r="B42" s="92" t="s">
        <v>1</v>
      </c>
      <c r="C42" s="92" t="s">
        <v>10</v>
      </c>
      <c r="D42" s="92" t="s">
        <v>19</v>
      </c>
      <c r="E42" s="35">
        <v>1</v>
      </c>
      <c r="F42" s="15"/>
      <c r="H42" s="3"/>
      <c r="I42" s="3"/>
      <c r="J42" s="3"/>
      <c r="K42" s="3"/>
      <c r="L42" s="3"/>
      <c r="M42" s="3"/>
    </row>
    <row r="43" spans="1:13" s="8" customFormat="1" x14ac:dyDescent="0.25">
      <c r="A43" s="95" t="s">
        <v>76</v>
      </c>
      <c r="B43" s="92" t="s">
        <v>37</v>
      </c>
      <c r="C43" s="92" t="s">
        <v>9</v>
      </c>
      <c r="D43" s="92" t="s">
        <v>20</v>
      </c>
      <c r="E43" s="35">
        <v>1</v>
      </c>
      <c r="F43" s="15"/>
    </row>
    <row r="44" spans="1:13" x14ac:dyDescent="0.25">
      <c r="A44" s="38" t="s">
        <v>77</v>
      </c>
      <c r="B44" s="92" t="s">
        <v>37</v>
      </c>
      <c r="C44" s="92" t="s">
        <v>12</v>
      </c>
      <c r="D44" s="92" t="s">
        <v>19</v>
      </c>
      <c r="E44" s="35">
        <v>1</v>
      </c>
      <c r="F44" s="15"/>
      <c r="H44" s="8"/>
      <c r="I44" s="8"/>
      <c r="J44" s="8"/>
      <c r="K44" s="8"/>
      <c r="L44" s="8"/>
      <c r="M44" s="8"/>
    </row>
    <row r="45" spans="1:13" x14ac:dyDescent="0.25">
      <c r="A45" s="95" t="s">
        <v>78</v>
      </c>
      <c r="B45" s="92" t="s">
        <v>1</v>
      </c>
      <c r="C45" s="92" t="s">
        <v>8</v>
      </c>
      <c r="D45" s="92" t="s">
        <v>22</v>
      </c>
      <c r="E45" s="35">
        <v>1</v>
      </c>
      <c r="F45" s="15"/>
    </row>
    <row r="46" spans="1:13" x14ac:dyDescent="0.25">
      <c r="A46" s="95" t="s">
        <v>79</v>
      </c>
      <c r="B46" s="92" t="s">
        <v>37</v>
      </c>
      <c r="C46" s="92" t="s">
        <v>17</v>
      </c>
      <c r="D46" s="92" t="s">
        <v>21</v>
      </c>
      <c r="E46" s="35">
        <v>1</v>
      </c>
      <c r="F46" s="13"/>
    </row>
    <row r="47" spans="1:13" x14ac:dyDescent="0.25">
      <c r="A47" s="41" t="s">
        <v>43</v>
      </c>
      <c r="B47" s="92" t="s">
        <v>37</v>
      </c>
      <c r="C47" s="92" t="s">
        <v>8</v>
      </c>
      <c r="D47" s="92" t="s">
        <v>22</v>
      </c>
      <c r="E47" s="35">
        <v>1</v>
      </c>
      <c r="F47" s="13"/>
    </row>
    <row r="48" spans="1:13" x14ac:dyDescent="0.25">
      <c r="A48" s="96" t="s">
        <v>80</v>
      </c>
      <c r="B48" s="92" t="s">
        <v>37</v>
      </c>
      <c r="C48" s="92" t="s">
        <v>23</v>
      </c>
      <c r="D48" s="92" t="s">
        <v>19</v>
      </c>
      <c r="E48" s="35">
        <v>1</v>
      </c>
      <c r="F48" s="13"/>
    </row>
    <row r="49" spans="1:6" x14ac:dyDescent="0.25">
      <c r="A49" s="41" t="s">
        <v>81</v>
      </c>
      <c r="B49" s="92" t="s">
        <v>4</v>
      </c>
      <c r="C49" s="92" t="s">
        <v>12</v>
      </c>
      <c r="D49" s="92" t="s">
        <v>82</v>
      </c>
      <c r="E49" s="35">
        <v>1</v>
      </c>
      <c r="F49" s="13"/>
    </row>
    <row r="50" spans="1:6" x14ac:dyDescent="0.25">
      <c r="A50" s="41" t="s">
        <v>83</v>
      </c>
      <c r="B50" s="92" t="s">
        <v>38</v>
      </c>
      <c r="C50" s="92" t="s">
        <v>8</v>
      </c>
      <c r="D50" s="92" t="s">
        <v>82</v>
      </c>
      <c r="E50" s="35">
        <v>1</v>
      </c>
      <c r="F50" s="13"/>
    </row>
    <row r="51" spans="1:6" x14ac:dyDescent="0.25">
      <c r="A51" s="96" t="s">
        <v>84</v>
      </c>
      <c r="B51" s="92" t="s">
        <v>4</v>
      </c>
      <c r="C51" s="92" t="s">
        <v>8</v>
      </c>
      <c r="D51" s="92" t="s">
        <v>22</v>
      </c>
      <c r="E51" s="35">
        <v>1</v>
      </c>
      <c r="F51" s="13"/>
    </row>
    <row r="52" spans="1:6" x14ac:dyDescent="0.25">
      <c r="A52" s="96" t="s">
        <v>85</v>
      </c>
      <c r="B52" s="92" t="s">
        <v>38</v>
      </c>
      <c r="C52" s="92" t="s">
        <v>8</v>
      </c>
      <c r="D52" s="92" t="s">
        <v>21</v>
      </c>
      <c r="E52" s="35">
        <v>1</v>
      </c>
      <c r="F52" s="13"/>
    </row>
    <row r="53" spans="1:6" x14ac:dyDescent="0.25">
      <c r="A53" s="94" t="s">
        <v>86</v>
      </c>
      <c r="B53" s="92" t="s">
        <v>1</v>
      </c>
      <c r="C53" s="92" t="s">
        <v>8</v>
      </c>
      <c r="D53" s="92" t="s">
        <v>19</v>
      </c>
      <c r="E53" s="35">
        <v>1</v>
      </c>
      <c r="F53" s="13"/>
    </row>
    <row r="54" spans="1:6" x14ac:dyDescent="0.25">
      <c r="A54" s="41" t="s">
        <v>87</v>
      </c>
      <c r="B54" s="92" t="s">
        <v>4</v>
      </c>
      <c r="C54" s="92" t="s">
        <v>8</v>
      </c>
      <c r="D54" s="92" t="s">
        <v>19</v>
      </c>
      <c r="E54" s="35">
        <v>1</v>
      </c>
      <c r="F54" s="13"/>
    </row>
    <row r="55" spans="1:6" ht="15" customHeight="1" x14ac:dyDescent="0.25">
      <c r="A55" s="94" t="s">
        <v>84</v>
      </c>
      <c r="B55" s="92" t="s">
        <v>4</v>
      </c>
      <c r="C55" s="92" t="s">
        <v>8</v>
      </c>
      <c r="D55" s="92" t="s">
        <v>20</v>
      </c>
      <c r="E55" s="35">
        <v>1</v>
      </c>
      <c r="F55" s="13"/>
    </row>
    <row r="56" spans="1:6" ht="15" customHeight="1" x14ac:dyDescent="0.25">
      <c r="A56" s="94" t="s">
        <v>88</v>
      </c>
      <c r="B56" s="92" t="s">
        <v>37</v>
      </c>
      <c r="C56" s="92" t="s">
        <v>12</v>
      </c>
      <c r="D56" s="92" t="s">
        <v>19</v>
      </c>
      <c r="E56" s="35">
        <v>1</v>
      </c>
      <c r="F56" s="13"/>
    </row>
    <row r="57" spans="1:6" ht="15" customHeight="1" x14ac:dyDescent="0.25">
      <c r="A57" s="33" t="s">
        <v>89</v>
      </c>
      <c r="B57" s="92" t="s">
        <v>1</v>
      </c>
      <c r="C57" s="92" t="s">
        <v>12</v>
      </c>
      <c r="D57" s="92" t="s">
        <v>20</v>
      </c>
      <c r="E57" s="35">
        <v>1</v>
      </c>
      <c r="F57" s="13"/>
    </row>
    <row r="58" spans="1:6" ht="15" customHeight="1" x14ac:dyDescent="0.25">
      <c r="A58" s="94" t="s">
        <v>90</v>
      </c>
      <c r="B58" s="92" t="s">
        <v>1</v>
      </c>
      <c r="C58" s="92" t="s">
        <v>8</v>
      </c>
      <c r="D58" s="92" t="s">
        <v>21</v>
      </c>
      <c r="E58" s="35">
        <v>1</v>
      </c>
      <c r="F58" s="13"/>
    </row>
    <row r="59" spans="1:6" ht="15" customHeight="1" x14ac:dyDescent="0.25">
      <c r="A59" s="94" t="s">
        <v>91</v>
      </c>
      <c r="B59" s="92" t="s">
        <v>38</v>
      </c>
      <c r="C59" s="92" t="s">
        <v>14</v>
      </c>
      <c r="D59" s="92" t="s">
        <v>20</v>
      </c>
      <c r="E59" s="35">
        <v>1</v>
      </c>
      <c r="F59" s="13"/>
    </row>
    <row r="60" spans="1:6" ht="15" customHeight="1" x14ac:dyDescent="0.25">
      <c r="A60" s="33" t="s">
        <v>92</v>
      </c>
      <c r="B60" s="92" t="s">
        <v>1</v>
      </c>
      <c r="C60" s="92" t="s">
        <v>15</v>
      </c>
      <c r="D60" s="92" t="s">
        <v>20</v>
      </c>
      <c r="E60" s="35">
        <v>1</v>
      </c>
      <c r="F60" s="13"/>
    </row>
    <row r="61" spans="1:6" x14ac:dyDescent="0.25">
      <c r="A61" s="94" t="s">
        <v>93</v>
      </c>
      <c r="B61" s="92" t="s">
        <v>37</v>
      </c>
      <c r="C61" s="92" t="s">
        <v>8</v>
      </c>
      <c r="D61" s="92" t="s">
        <v>19</v>
      </c>
      <c r="E61" s="35">
        <v>1</v>
      </c>
      <c r="F61" s="13"/>
    </row>
    <row r="62" spans="1:6" ht="15" customHeight="1" x14ac:dyDescent="0.25">
      <c r="A62" s="94" t="s">
        <v>94</v>
      </c>
      <c r="B62" s="92" t="s">
        <v>38</v>
      </c>
      <c r="C62" s="92" t="s">
        <v>8</v>
      </c>
      <c r="D62" s="92" t="s">
        <v>19</v>
      </c>
      <c r="E62" s="35">
        <v>1</v>
      </c>
      <c r="F62" s="13"/>
    </row>
    <row r="63" spans="1:6" ht="15" customHeight="1" x14ac:dyDescent="0.25">
      <c r="A63" s="33" t="s">
        <v>95</v>
      </c>
      <c r="B63" s="92" t="s">
        <v>1</v>
      </c>
      <c r="C63" s="92" t="s">
        <v>8</v>
      </c>
      <c r="D63" s="92" t="s">
        <v>19</v>
      </c>
      <c r="E63" s="35">
        <v>1</v>
      </c>
      <c r="F63" s="13"/>
    </row>
    <row r="64" spans="1:6" ht="15" customHeight="1" x14ac:dyDescent="0.25">
      <c r="A64" s="38" t="s">
        <v>96</v>
      </c>
      <c r="B64" s="92" t="s">
        <v>37</v>
      </c>
      <c r="C64" s="92" t="s">
        <v>11</v>
      </c>
      <c r="D64" s="92" t="s">
        <v>19</v>
      </c>
      <c r="E64" s="35">
        <v>1</v>
      </c>
      <c r="F64" s="13"/>
    </row>
    <row r="65" spans="1:6" ht="15" customHeight="1" x14ac:dyDescent="0.25">
      <c r="A65" s="33" t="s">
        <v>97</v>
      </c>
      <c r="B65" s="92" t="s">
        <v>1</v>
      </c>
      <c r="C65" s="92" t="s">
        <v>8</v>
      </c>
      <c r="D65" s="92" t="s">
        <v>19</v>
      </c>
      <c r="E65" s="35">
        <v>1</v>
      </c>
      <c r="F65" s="13"/>
    </row>
    <row r="66" spans="1:6" ht="15" customHeight="1" x14ac:dyDescent="0.25">
      <c r="A66" s="33" t="s">
        <v>98</v>
      </c>
      <c r="B66" s="92" t="s">
        <v>37</v>
      </c>
      <c r="C66" s="92" t="s">
        <v>8</v>
      </c>
      <c r="D66" s="92" t="s">
        <v>19</v>
      </c>
      <c r="E66" s="35">
        <v>1</v>
      </c>
      <c r="F66" s="13"/>
    </row>
    <row r="67" spans="1:6" x14ac:dyDescent="0.25">
      <c r="A67" s="33" t="s">
        <v>99</v>
      </c>
      <c r="B67" s="92" t="s">
        <v>37</v>
      </c>
      <c r="C67" s="92" t="s">
        <v>9</v>
      </c>
      <c r="D67" s="92" t="s">
        <v>19</v>
      </c>
      <c r="E67" s="35">
        <v>1</v>
      </c>
      <c r="F67" s="13"/>
    </row>
    <row r="68" spans="1:6" ht="15" customHeight="1" x14ac:dyDescent="0.25">
      <c r="A68" s="33" t="s">
        <v>100</v>
      </c>
      <c r="B68" s="92" t="s">
        <v>4</v>
      </c>
      <c r="C68" s="92" t="s">
        <v>8</v>
      </c>
      <c r="D68" s="92" t="s">
        <v>22</v>
      </c>
      <c r="E68" s="35">
        <v>1</v>
      </c>
      <c r="F68" s="13"/>
    </row>
    <row r="69" spans="1:6" ht="15" customHeight="1" x14ac:dyDescent="0.25">
      <c r="A69" s="37" t="s">
        <v>42</v>
      </c>
      <c r="B69" s="92" t="s">
        <v>4</v>
      </c>
      <c r="C69" s="92" t="s">
        <v>9</v>
      </c>
      <c r="D69" s="92" t="s">
        <v>20</v>
      </c>
      <c r="E69" s="35">
        <v>1</v>
      </c>
      <c r="F69" s="13"/>
    </row>
    <row r="70" spans="1:6" ht="15" customHeight="1" x14ac:dyDescent="0.25">
      <c r="A70" s="37" t="s">
        <v>47</v>
      </c>
      <c r="B70" s="92" t="s">
        <v>1</v>
      </c>
      <c r="C70" s="92" t="s">
        <v>23</v>
      </c>
      <c r="D70" s="92" t="s">
        <v>82</v>
      </c>
      <c r="E70" s="35">
        <v>1</v>
      </c>
      <c r="F70" s="13"/>
    </row>
    <row r="71" spans="1:6" ht="15" customHeight="1" x14ac:dyDescent="0.25">
      <c r="A71" s="33" t="s">
        <v>101</v>
      </c>
      <c r="B71" s="92" t="s">
        <v>1</v>
      </c>
      <c r="C71" s="92" t="s">
        <v>8</v>
      </c>
      <c r="D71" s="92" t="s">
        <v>19</v>
      </c>
      <c r="E71" s="35">
        <v>1</v>
      </c>
      <c r="F71" s="13"/>
    </row>
    <row r="72" spans="1:6" ht="15" customHeight="1" x14ac:dyDescent="0.25">
      <c r="A72" s="33" t="s">
        <v>102</v>
      </c>
      <c r="B72" s="92" t="s">
        <v>37</v>
      </c>
      <c r="C72" s="92" t="s">
        <v>17</v>
      </c>
      <c r="D72" s="92" t="s">
        <v>19</v>
      </c>
      <c r="E72" s="35">
        <v>1</v>
      </c>
      <c r="F72" s="13"/>
    </row>
    <row r="73" spans="1:6" ht="15" customHeight="1" x14ac:dyDescent="0.25">
      <c r="A73" s="33" t="s">
        <v>103</v>
      </c>
      <c r="B73" s="92" t="s">
        <v>1</v>
      </c>
      <c r="C73" s="92" t="s">
        <v>13</v>
      </c>
      <c r="D73" s="92" t="s">
        <v>20</v>
      </c>
      <c r="E73" s="35">
        <v>1</v>
      </c>
      <c r="F73" s="13"/>
    </row>
    <row r="74" spans="1:6" ht="15" customHeight="1" x14ac:dyDescent="0.25">
      <c r="A74" s="33" t="s">
        <v>104</v>
      </c>
      <c r="B74" s="92" t="s">
        <v>37</v>
      </c>
      <c r="C74" s="92" t="s">
        <v>12</v>
      </c>
      <c r="D74" s="92" t="s">
        <v>20</v>
      </c>
      <c r="E74" s="35">
        <v>1</v>
      </c>
      <c r="F74" s="13"/>
    </row>
    <row r="75" spans="1:6" ht="15" customHeight="1" x14ac:dyDescent="0.25">
      <c r="A75" s="33" t="s">
        <v>105</v>
      </c>
      <c r="B75" s="92" t="s">
        <v>37</v>
      </c>
      <c r="C75" s="92" t="s">
        <v>12</v>
      </c>
      <c r="D75" s="92" t="s">
        <v>20</v>
      </c>
      <c r="E75" s="35">
        <v>1</v>
      </c>
      <c r="F75" s="13"/>
    </row>
    <row r="76" spans="1:6" ht="15" customHeight="1" x14ac:dyDescent="0.25">
      <c r="A76" s="37" t="s">
        <v>106</v>
      </c>
      <c r="B76" s="92" t="s">
        <v>1</v>
      </c>
      <c r="C76" s="92" t="s">
        <v>8</v>
      </c>
      <c r="D76" s="92" t="s">
        <v>22</v>
      </c>
      <c r="E76" s="35">
        <v>1</v>
      </c>
      <c r="F76" s="13"/>
    </row>
    <row r="77" spans="1:6" ht="15" customHeight="1" x14ac:dyDescent="0.25">
      <c r="A77" s="37" t="s">
        <v>107</v>
      </c>
      <c r="B77" s="92" t="s">
        <v>1</v>
      </c>
      <c r="C77" s="92" t="s">
        <v>9</v>
      </c>
      <c r="D77" s="92" t="s">
        <v>20</v>
      </c>
      <c r="E77" s="35">
        <v>1</v>
      </c>
      <c r="F77" s="14"/>
    </row>
    <row r="78" spans="1:6" ht="15" customHeight="1" x14ac:dyDescent="0.25">
      <c r="A78" s="33" t="s">
        <v>108</v>
      </c>
      <c r="B78" s="92" t="s">
        <v>37</v>
      </c>
      <c r="C78" s="92" t="s">
        <v>12</v>
      </c>
      <c r="D78" s="92" t="s">
        <v>19</v>
      </c>
      <c r="E78" s="35">
        <v>1</v>
      </c>
      <c r="F78" s="13"/>
    </row>
    <row r="79" spans="1:6" ht="15" customHeight="1" x14ac:dyDescent="0.25">
      <c r="A79" s="33" t="s">
        <v>83</v>
      </c>
      <c r="B79" s="92" t="s">
        <v>38</v>
      </c>
      <c r="C79" s="92" t="s">
        <v>8</v>
      </c>
      <c r="D79" s="92" t="s">
        <v>82</v>
      </c>
      <c r="E79" s="35">
        <v>1</v>
      </c>
      <c r="F79" s="13"/>
    </row>
    <row r="80" spans="1:6" ht="15" customHeight="1" x14ac:dyDescent="0.25">
      <c r="A80" s="33" t="s">
        <v>78</v>
      </c>
      <c r="B80" s="92" t="s">
        <v>1</v>
      </c>
      <c r="C80" s="92" t="s">
        <v>8</v>
      </c>
      <c r="D80" s="92" t="s">
        <v>22</v>
      </c>
      <c r="E80" s="35">
        <v>1</v>
      </c>
      <c r="F80" s="13"/>
    </row>
    <row r="81" spans="1:6" ht="15" customHeight="1" x14ac:dyDescent="0.25">
      <c r="A81" s="33" t="s">
        <v>109</v>
      </c>
      <c r="B81" s="92" t="s">
        <v>1</v>
      </c>
      <c r="C81" s="92" t="s">
        <v>8</v>
      </c>
      <c r="D81" s="92" t="s">
        <v>19</v>
      </c>
      <c r="E81" s="35">
        <v>1</v>
      </c>
      <c r="F81" s="13"/>
    </row>
    <row r="82" spans="1:6" ht="15" customHeight="1" x14ac:dyDescent="0.25">
      <c r="A82" s="33" t="s">
        <v>110</v>
      </c>
      <c r="B82" s="92" t="s">
        <v>4</v>
      </c>
      <c r="C82" s="92" t="s">
        <v>17</v>
      </c>
      <c r="D82" s="92" t="s">
        <v>19</v>
      </c>
      <c r="E82" s="35">
        <v>1</v>
      </c>
      <c r="F82" s="13"/>
    </row>
    <row r="83" spans="1:6" ht="15" customHeight="1" x14ac:dyDescent="0.25">
      <c r="A83" s="33" t="s">
        <v>53</v>
      </c>
      <c r="B83" s="92" t="s">
        <v>38</v>
      </c>
      <c r="C83" s="92" t="s">
        <v>14</v>
      </c>
      <c r="D83" s="92" t="s">
        <v>22</v>
      </c>
      <c r="E83" s="35">
        <v>1</v>
      </c>
      <c r="F83" s="13"/>
    </row>
    <row r="84" spans="1:6" ht="15" customHeight="1" x14ac:dyDescent="0.25">
      <c r="A84" s="37" t="s">
        <v>111</v>
      </c>
      <c r="B84" s="92" t="s">
        <v>4</v>
      </c>
      <c r="C84" s="92" t="s">
        <v>12</v>
      </c>
      <c r="D84" s="92" t="s">
        <v>20</v>
      </c>
      <c r="E84" s="35">
        <v>1</v>
      </c>
      <c r="F84" s="13"/>
    </row>
    <row r="85" spans="1:6" ht="15" customHeight="1" x14ac:dyDescent="0.25">
      <c r="A85" s="33" t="s">
        <v>112</v>
      </c>
      <c r="B85" s="92" t="s">
        <v>1</v>
      </c>
      <c r="C85" s="92" t="s">
        <v>8</v>
      </c>
      <c r="D85" s="92" t="s">
        <v>19</v>
      </c>
      <c r="E85" s="35">
        <v>1</v>
      </c>
      <c r="F85" s="13"/>
    </row>
    <row r="86" spans="1:6" ht="15" customHeight="1" x14ac:dyDescent="0.25">
      <c r="A86" s="33" t="s">
        <v>113</v>
      </c>
      <c r="B86" s="92" t="s">
        <v>38</v>
      </c>
      <c r="C86" s="92" t="s">
        <v>14</v>
      </c>
      <c r="D86" s="92" t="s">
        <v>22</v>
      </c>
      <c r="E86" s="35">
        <v>1</v>
      </c>
      <c r="F86" s="13"/>
    </row>
    <row r="87" spans="1:6" ht="15" customHeight="1" x14ac:dyDescent="0.25">
      <c r="A87" s="37" t="s">
        <v>114</v>
      </c>
      <c r="B87" s="92" t="s">
        <v>4</v>
      </c>
      <c r="C87" s="92" t="s">
        <v>10</v>
      </c>
      <c r="D87" s="92" t="s">
        <v>82</v>
      </c>
      <c r="E87" s="35">
        <v>1</v>
      </c>
      <c r="F87" s="13"/>
    </row>
    <row r="88" spans="1:6" ht="15" customHeight="1" x14ac:dyDescent="0.25">
      <c r="A88" s="37" t="s">
        <v>65</v>
      </c>
      <c r="B88" s="92" t="s">
        <v>1</v>
      </c>
      <c r="C88" s="92" t="s">
        <v>10</v>
      </c>
      <c r="D88" s="92" t="s">
        <v>82</v>
      </c>
      <c r="E88" s="35">
        <v>1</v>
      </c>
      <c r="F88" s="13"/>
    </row>
    <row r="89" spans="1:6" ht="15" customHeight="1" x14ac:dyDescent="0.25">
      <c r="A89" s="97" t="s">
        <v>115</v>
      </c>
      <c r="B89" s="92" t="s">
        <v>1</v>
      </c>
      <c r="C89" s="92" t="s">
        <v>8</v>
      </c>
      <c r="D89" s="92" t="s">
        <v>19</v>
      </c>
      <c r="E89" s="35">
        <v>1</v>
      </c>
      <c r="F89" s="13"/>
    </row>
    <row r="90" spans="1:6" ht="15" customHeight="1" x14ac:dyDescent="0.25">
      <c r="A90" s="33" t="s">
        <v>116</v>
      </c>
      <c r="B90" s="92" t="s">
        <v>1</v>
      </c>
      <c r="C90" s="92" t="s">
        <v>8</v>
      </c>
      <c r="D90" s="92" t="s">
        <v>22</v>
      </c>
      <c r="E90" s="35">
        <v>1</v>
      </c>
      <c r="F90" s="13"/>
    </row>
    <row r="91" spans="1:6" ht="15" customHeight="1" x14ac:dyDescent="0.25">
      <c r="A91" s="33" t="s">
        <v>117</v>
      </c>
      <c r="B91" s="92" t="s">
        <v>1</v>
      </c>
      <c r="C91" s="92" t="s">
        <v>11</v>
      </c>
      <c r="D91" s="92" t="s">
        <v>19</v>
      </c>
      <c r="E91" s="35">
        <v>1</v>
      </c>
      <c r="F91" s="13"/>
    </row>
    <row r="92" spans="1:6" ht="15" customHeight="1" x14ac:dyDescent="0.25">
      <c r="A92" s="33" t="s">
        <v>118</v>
      </c>
      <c r="B92" s="92" t="s">
        <v>4</v>
      </c>
      <c r="C92" s="92" t="s">
        <v>14</v>
      </c>
      <c r="D92" s="92" t="s">
        <v>22</v>
      </c>
      <c r="E92" s="35">
        <v>1</v>
      </c>
      <c r="F92" s="13"/>
    </row>
    <row r="93" spans="1:6" ht="15" customHeight="1" x14ac:dyDescent="0.25">
      <c r="A93" s="33" t="s">
        <v>119</v>
      </c>
      <c r="B93" s="92" t="s">
        <v>4</v>
      </c>
      <c r="C93" s="92" t="s">
        <v>14</v>
      </c>
      <c r="D93" s="92" t="s">
        <v>22</v>
      </c>
      <c r="E93" s="35">
        <v>1</v>
      </c>
      <c r="F93" s="13"/>
    </row>
    <row r="94" spans="1:6" ht="15" customHeight="1" x14ac:dyDescent="0.25">
      <c r="A94" s="37" t="s">
        <v>42</v>
      </c>
      <c r="B94" s="92" t="s">
        <v>4</v>
      </c>
      <c r="C94" s="92" t="s">
        <v>9</v>
      </c>
      <c r="D94" s="92" t="s">
        <v>19</v>
      </c>
      <c r="E94" s="35">
        <v>1</v>
      </c>
      <c r="F94" s="13"/>
    </row>
    <row r="95" spans="1:6" ht="15" customHeight="1" x14ac:dyDescent="0.25">
      <c r="A95" s="37" t="s">
        <v>120</v>
      </c>
      <c r="B95" s="92" t="s">
        <v>38</v>
      </c>
      <c r="C95" s="92" t="s">
        <v>8</v>
      </c>
      <c r="D95" s="92" t="s">
        <v>19</v>
      </c>
      <c r="E95" s="35">
        <v>1</v>
      </c>
      <c r="F95" s="13"/>
    </row>
    <row r="96" spans="1:6" ht="15" customHeight="1" x14ac:dyDescent="0.25">
      <c r="A96" s="33" t="s">
        <v>63</v>
      </c>
      <c r="B96" s="92" t="s">
        <v>1</v>
      </c>
      <c r="C96" s="92" t="s">
        <v>12</v>
      </c>
      <c r="D96" s="92" t="s">
        <v>22</v>
      </c>
      <c r="E96" s="35">
        <v>1</v>
      </c>
      <c r="F96" s="13"/>
    </row>
    <row r="97" spans="1:6" ht="15" customHeight="1" x14ac:dyDescent="0.25">
      <c r="A97" s="33" t="s">
        <v>121</v>
      </c>
      <c r="B97" s="92" t="s">
        <v>1</v>
      </c>
      <c r="C97" s="92" t="s">
        <v>23</v>
      </c>
      <c r="D97" s="92" t="s">
        <v>20</v>
      </c>
      <c r="E97" s="35">
        <v>1</v>
      </c>
      <c r="F97" s="13"/>
    </row>
    <row r="98" spans="1:6" ht="15" customHeight="1" x14ac:dyDescent="0.25">
      <c r="A98" s="33" t="s">
        <v>122</v>
      </c>
      <c r="B98" s="92" t="s">
        <v>1</v>
      </c>
      <c r="C98" s="92" t="s">
        <v>16</v>
      </c>
      <c r="D98" s="92" t="s">
        <v>22</v>
      </c>
      <c r="E98" s="35">
        <v>1</v>
      </c>
      <c r="F98" s="13"/>
    </row>
    <row r="99" spans="1:6" ht="15" customHeight="1" x14ac:dyDescent="0.25">
      <c r="A99" s="33" t="s">
        <v>123</v>
      </c>
      <c r="B99" s="92" t="s">
        <v>37</v>
      </c>
      <c r="C99" s="92" t="s">
        <v>17</v>
      </c>
      <c r="D99" s="92" t="s">
        <v>19</v>
      </c>
      <c r="E99" s="35">
        <v>1</v>
      </c>
      <c r="F99" s="13"/>
    </row>
    <row r="100" spans="1:6" ht="15" customHeight="1" x14ac:dyDescent="0.25">
      <c r="A100" s="37" t="s">
        <v>124</v>
      </c>
      <c r="B100" s="92" t="s">
        <v>37</v>
      </c>
      <c r="C100" s="92" t="s">
        <v>9</v>
      </c>
      <c r="D100" s="92" t="s">
        <v>19</v>
      </c>
      <c r="E100" s="35">
        <v>1</v>
      </c>
      <c r="F100" s="13"/>
    </row>
    <row r="101" spans="1:6" ht="15" customHeight="1" x14ac:dyDescent="0.25">
      <c r="A101" s="37" t="s">
        <v>125</v>
      </c>
      <c r="B101" s="92" t="s">
        <v>37</v>
      </c>
      <c r="C101" s="92" t="s">
        <v>8</v>
      </c>
      <c r="D101" s="92" t="s">
        <v>19</v>
      </c>
      <c r="E101" s="35">
        <v>1</v>
      </c>
      <c r="F101" s="13"/>
    </row>
    <row r="102" spans="1:6" ht="15" customHeight="1" x14ac:dyDescent="0.25">
      <c r="A102" s="37" t="s">
        <v>107</v>
      </c>
      <c r="B102" s="92" t="s">
        <v>1</v>
      </c>
      <c r="C102" s="92" t="s">
        <v>9</v>
      </c>
      <c r="D102" s="92" t="s">
        <v>20</v>
      </c>
      <c r="E102" s="35">
        <v>1</v>
      </c>
      <c r="F102" s="13"/>
    </row>
    <row r="103" spans="1:6" ht="15" customHeight="1" x14ac:dyDescent="0.25">
      <c r="A103" s="37" t="s">
        <v>126</v>
      </c>
      <c r="B103" s="92" t="s">
        <v>38</v>
      </c>
      <c r="C103" s="92" t="s">
        <v>14</v>
      </c>
      <c r="D103" s="92" t="s">
        <v>19</v>
      </c>
      <c r="E103" s="35">
        <v>1</v>
      </c>
      <c r="F103" s="13"/>
    </row>
    <row r="104" spans="1:6" ht="15" customHeight="1" x14ac:dyDescent="0.25">
      <c r="A104" s="37" t="s">
        <v>127</v>
      </c>
      <c r="B104" s="92" t="s">
        <v>4</v>
      </c>
      <c r="C104" s="92" t="s">
        <v>8</v>
      </c>
      <c r="D104" s="92" t="s">
        <v>22</v>
      </c>
      <c r="E104" s="35">
        <v>1</v>
      </c>
      <c r="F104" s="13"/>
    </row>
    <row r="105" spans="1:6" ht="15" customHeight="1" x14ac:dyDescent="0.25">
      <c r="A105" s="37" t="s">
        <v>128</v>
      </c>
      <c r="B105" s="92" t="s">
        <v>1</v>
      </c>
      <c r="C105" s="92" t="s">
        <v>8</v>
      </c>
      <c r="D105" s="92" t="s">
        <v>19</v>
      </c>
      <c r="E105" s="35">
        <v>1</v>
      </c>
      <c r="F105" s="13"/>
    </row>
    <row r="106" spans="1:6" ht="15" customHeight="1" x14ac:dyDescent="0.25">
      <c r="A106" s="37" t="s">
        <v>129</v>
      </c>
      <c r="B106" s="92" t="s">
        <v>1</v>
      </c>
      <c r="C106" s="92" t="s">
        <v>8</v>
      </c>
      <c r="D106" s="92" t="s">
        <v>22</v>
      </c>
      <c r="E106" s="35">
        <v>1</v>
      </c>
      <c r="F106" s="13"/>
    </row>
    <row r="107" spans="1:6" ht="15" customHeight="1" x14ac:dyDescent="0.25">
      <c r="A107" s="33" t="s">
        <v>75</v>
      </c>
      <c r="B107" s="92" t="s">
        <v>1</v>
      </c>
      <c r="C107" s="92" t="s">
        <v>10</v>
      </c>
      <c r="D107" s="92" t="s">
        <v>19</v>
      </c>
      <c r="E107" s="35">
        <v>1</v>
      </c>
      <c r="F107" s="13"/>
    </row>
    <row r="108" spans="1:6" ht="15" customHeight="1" x14ac:dyDescent="0.25">
      <c r="A108" s="36" t="s">
        <v>130</v>
      </c>
      <c r="B108" s="92" t="s">
        <v>37</v>
      </c>
      <c r="C108" s="92" t="s">
        <v>8</v>
      </c>
      <c r="D108" s="92" t="s">
        <v>22</v>
      </c>
      <c r="E108" s="35">
        <v>1</v>
      </c>
      <c r="F108" s="13"/>
    </row>
    <row r="109" spans="1:6" ht="15" customHeight="1" x14ac:dyDescent="0.25">
      <c r="A109" s="33" t="s">
        <v>131</v>
      </c>
      <c r="B109" s="92" t="s">
        <v>1</v>
      </c>
      <c r="C109" s="92" t="s">
        <v>8</v>
      </c>
      <c r="D109" s="92" t="s">
        <v>22</v>
      </c>
      <c r="E109" s="35">
        <v>1</v>
      </c>
      <c r="F109" s="13"/>
    </row>
    <row r="110" spans="1:6" ht="15" customHeight="1" x14ac:dyDescent="0.25">
      <c r="A110" s="33" t="s">
        <v>132</v>
      </c>
      <c r="B110" s="92" t="s">
        <v>4</v>
      </c>
      <c r="C110" s="92" t="s">
        <v>10</v>
      </c>
      <c r="D110" s="92" t="s">
        <v>19</v>
      </c>
      <c r="E110" s="35">
        <v>1</v>
      </c>
      <c r="F110" s="13"/>
    </row>
    <row r="111" spans="1:6" ht="15" customHeight="1" x14ac:dyDescent="0.25">
      <c r="A111" s="36" t="s">
        <v>122</v>
      </c>
      <c r="B111" s="92" t="s">
        <v>1</v>
      </c>
      <c r="C111" s="92" t="s">
        <v>16</v>
      </c>
      <c r="D111" s="92" t="s">
        <v>22</v>
      </c>
      <c r="E111" s="35">
        <v>1</v>
      </c>
      <c r="F111" s="13"/>
    </row>
    <row r="112" spans="1:6" ht="15" customHeight="1" x14ac:dyDescent="0.25">
      <c r="A112" s="36" t="s">
        <v>130</v>
      </c>
      <c r="B112" s="92" t="s">
        <v>37</v>
      </c>
      <c r="C112" s="92" t="s">
        <v>8</v>
      </c>
      <c r="D112" s="92" t="s">
        <v>22</v>
      </c>
      <c r="E112" s="35">
        <v>1</v>
      </c>
      <c r="F112" s="13"/>
    </row>
    <row r="113" spans="1:6" ht="15" customHeight="1" x14ac:dyDescent="0.25">
      <c r="A113" s="33" t="s">
        <v>133</v>
      </c>
      <c r="B113" s="92" t="s">
        <v>37</v>
      </c>
      <c r="C113" s="92" t="s">
        <v>8</v>
      </c>
      <c r="D113" s="92" t="s">
        <v>20</v>
      </c>
      <c r="E113" s="35">
        <v>1</v>
      </c>
      <c r="F113" s="13"/>
    </row>
    <row r="114" spans="1:6" ht="15" customHeight="1" x14ac:dyDescent="0.25">
      <c r="A114" s="33" t="s">
        <v>112</v>
      </c>
      <c r="B114" s="92" t="s">
        <v>1</v>
      </c>
      <c r="C114" s="92" t="s">
        <v>8</v>
      </c>
      <c r="D114" s="92" t="s">
        <v>19</v>
      </c>
      <c r="E114" s="35">
        <v>1</v>
      </c>
      <c r="F114" s="13"/>
    </row>
    <row r="115" spans="1:6" ht="15" customHeight="1" x14ac:dyDescent="0.25">
      <c r="A115" s="36" t="s">
        <v>134</v>
      </c>
      <c r="B115" s="92" t="s">
        <v>37</v>
      </c>
      <c r="C115" s="92" t="s">
        <v>11</v>
      </c>
      <c r="D115" s="92" t="s">
        <v>19</v>
      </c>
      <c r="E115" s="35">
        <v>1</v>
      </c>
      <c r="F115" s="13"/>
    </row>
    <row r="116" spans="1:6" ht="15" customHeight="1" x14ac:dyDescent="0.25">
      <c r="A116" s="36" t="s">
        <v>135</v>
      </c>
      <c r="B116" s="92" t="s">
        <v>38</v>
      </c>
      <c r="C116" s="92" t="s">
        <v>8</v>
      </c>
      <c r="D116" s="92" t="s">
        <v>19</v>
      </c>
      <c r="E116" s="35">
        <v>1</v>
      </c>
      <c r="F116" s="13"/>
    </row>
    <row r="117" spans="1:6" ht="15" customHeight="1" x14ac:dyDescent="0.25">
      <c r="A117" s="36" t="s">
        <v>136</v>
      </c>
      <c r="B117" s="92" t="s">
        <v>1</v>
      </c>
      <c r="C117" s="92" t="s">
        <v>10</v>
      </c>
      <c r="D117" s="92" t="s">
        <v>20</v>
      </c>
      <c r="E117" s="35">
        <v>1</v>
      </c>
      <c r="F117" s="13"/>
    </row>
    <row r="118" spans="1:6" ht="15" customHeight="1" x14ac:dyDescent="0.25">
      <c r="A118" s="39" t="s">
        <v>137</v>
      </c>
      <c r="B118" s="92" t="s">
        <v>1</v>
      </c>
      <c r="C118" s="92" t="s">
        <v>8</v>
      </c>
      <c r="D118" s="92" t="s">
        <v>22</v>
      </c>
      <c r="E118" s="35">
        <v>1</v>
      </c>
      <c r="F118" s="13"/>
    </row>
    <row r="119" spans="1:6" ht="15" customHeight="1" x14ac:dyDescent="0.25">
      <c r="A119" s="36" t="s">
        <v>138</v>
      </c>
      <c r="B119" s="92" t="s">
        <v>4</v>
      </c>
      <c r="C119" s="92" t="s">
        <v>10</v>
      </c>
      <c r="D119" s="92" t="s">
        <v>20</v>
      </c>
      <c r="E119" s="35">
        <v>1</v>
      </c>
      <c r="F119" s="14"/>
    </row>
    <row r="120" spans="1:6" ht="15" customHeight="1" x14ac:dyDescent="0.25">
      <c r="A120" s="91" t="s">
        <v>84</v>
      </c>
      <c r="B120" s="98" t="s">
        <v>4</v>
      </c>
      <c r="C120" s="98" t="s">
        <v>8</v>
      </c>
      <c r="D120" s="98" t="s">
        <v>22</v>
      </c>
      <c r="E120" s="35">
        <v>1</v>
      </c>
      <c r="F120" s="13"/>
    </row>
    <row r="121" spans="1:6" ht="15" customHeight="1" x14ac:dyDescent="0.25">
      <c r="A121" s="91" t="s">
        <v>95</v>
      </c>
      <c r="B121" s="98" t="s">
        <v>4</v>
      </c>
      <c r="C121" s="98" t="s">
        <v>8</v>
      </c>
      <c r="D121" s="98" t="s">
        <v>19</v>
      </c>
      <c r="E121" s="35">
        <v>1</v>
      </c>
      <c r="F121" s="13"/>
    </row>
    <row r="122" spans="1:6" ht="15" customHeight="1" x14ac:dyDescent="0.25">
      <c r="A122" s="91" t="s">
        <v>139</v>
      </c>
      <c r="B122" s="98" t="s">
        <v>37</v>
      </c>
      <c r="C122" s="98" t="s">
        <v>12</v>
      </c>
      <c r="D122" s="98" t="s">
        <v>19</v>
      </c>
      <c r="E122" s="35">
        <v>1</v>
      </c>
      <c r="F122" s="13"/>
    </row>
    <row r="123" spans="1:6" ht="15" customHeight="1" x14ac:dyDescent="0.25">
      <c r="A123" s="91" t="s">
        <v>140</v>
      </c>
      <c r="B123" s="98" t="s">
        <v>1</v>
      </c>
      <c r="C123" s="98" t="s">
        <v>8</v>
      </c>
      <c r="D123" s="98" t="s">
        <v>22</v>
      </c>
      <c r="E123" s="35">
        <v>1</v>
      </c>
      <c r="F123" s="13"/>
    </row>
    <row r="124" spans="1:6" ht="15" customHeight="1" x14ac:dyDescent="0.25">
      <c r="A124" s="91" t="s">
        <v>49</v>
      </c>
      <c r="B124" s="98" t="s">
        <v>4</v>
      </c>
      <c r="C124" s="98" t="s">
        <v>8</v>
      </c>
      <c r="D124" s="98" t="s">
        <v>20</v>
      </c>
      <c r="E124" s="35">
        <v>1</v>
      </c>
      <c r="F124" s="13"/>
    </row>
    <row r="125" spans="1:6" x14ac:dyDescent="0.25">
      <c r="A125" s="91" t="s">
        <v>141</v>
      </c>
      <c r="B125" s="98" t="s">
        <v>37</v>
      </c>
      <c r="C125" s="98" t="s">
        <v>9</v>
      </c>
      <c r="D125" s="98" t="s">
        <v>22</v>
      </c>
      <c r="E125" s="35">
        <v>1</v>
      </c>
      <c r="F125" s="13"/>
    </row>
    <row r="126" spans="1:6" ht="15" customHeight="1" x14ac:dyDescent="0.25">
      <c r="A126" s="91" t="s">
        <v>142</v>
      </c>
      <c r="B126" s="98" t="s">
        <v>37</v>
      </c>
      <c r="C126" s="98" t="s">
        <v>11</v>
      </c>
      <c r="D126" s="98" t="s">
        <v>19</v>
      </c>
      <c r="E126" s="35">
        <v>1</v>
      </c>
      <c r="F126" s="13"/>
    </row>
    <row r="127" spans="1:6" x14ac:dyDescent="0.25">
      <c r="A127" s="91" t="s">
        <v>143</v>
      </c>
      <c r="B127" s="98" t="s">
        <v>37</v>
      </c>
      <c r="C127" s="98" t="s">
        <v>8</v>
      </c>
      <c r="D127" s="98" t="s">
        <v>82</v>
      </c>
      <c r="E127" s="35">
        <v>1</v>
      </c>
      <c r="F127" s="13"/>
    </row>
    <row r="128" spans="1:6" x14ac:dyDescent="0.25">
      <c r="A128" s="91" t="s">
        <v>47</v>
      </c>
      <c r="B128" s="98" t="s">
        <v>1</v>
      </c>
      <c r="C128" s="98" t="s">
        <v>23</v>
      </c>
      <c r="D128" s="98" t="s">
        <v>20</v>
      </c>
      <c r="E128" s="35">
        <v>1</v>
      </c>
      <c r="F128" s="13"/>
    </row>
    <row r="129" spans="1:6" ht="15" customHeight="1" x14ac:dyDescent="0.25">
      <c r="A129" s="97" t="s">
        <v>115</v>
      </c>
      <c r="B129" s="92" t="s">
        <v>1</v>
      </c>
      <c r="C129" s="92" t="s">
        <v>8</v>
      </c>
      <c r="D129" s="92" t="s">
        <v>20</v>
      </c>
      <c r="E129" s="35">
        <v>1</v>
      </c>
      <c r="F129" s="13"/>
    </row>
    <row r="130" spans="1:6" ht="15" customHeight="1" x14ac:dyDescent="0.25">
      <c r="A130" s="99" t="s">
        <v>122</v>
      </c>
      <c r="B130" s="98" t="s">
        <v>1</v>
      </c>
      <c r="C130" s="98" t="s">
        <v>16</v>
      </c>
      <c r="D130" s="98" t="s">
        <v>22</v>
      </c>
      <c r="E130" s="35">
        <v>1</v>
      </c>
      <c r="F130" s="13"/>
    </row>
    <row r="131" spans="1:6" ht="15" customHeight="1" x14ac:dyDescent="0.25">
      <c r="A131" s="99" t="s">
        <v>144</v>
      </c>
      <c r="B131" s="98" t="s">
        <v>38</v>
      </c>
      <c r="C131" s="98" t="s">
        <v>8</v>
      </c>
      <c r="D131" s="98" t="s">
        <v>20</v>
      </c>
      <c r="E131" s="35">
        <v>1</v>
      </c>
      <c r="F131" s="13"/>
    </row>
    <row r="132" spans="1:6" ht="15" customHeight="1" x14ac:dyDescent="0.25">
      <c r="A132" s="99" t="s">
        <v>145</v>
      </c>
      <c r="B132" s="98" t="s">
        <v>1</v>
      </c>
      <c r="C132" s="98" t="s">
        <v>16</v>
      </c>
      <c r="D132" s="98" t="s">
        <v>22</v>
      </c>
      <c r="E132" s="35">
        <v>1</v>
      </c>
      <c r="F132" s="13"/>
    </row>
    <row r="133" spans="1:6" ht="15" customHeight="1" x14ac:dyDescent="0.25">
      <c r="A133" s="99" t="s">
        <v>145</v>
      </c>
      <c r="B133" s="98" t="s">
        <v>1</v>
      </c>
      <c r="C133" s="98" t="s">
        <v>16</v>
      </c>
      <c r="D133" s="98" t="s">
        <v>22</v>
      </c>
      <c r="E133" s="35">
        <v>1</v>
      </c>
      <c r="F133" s="13"/>
    </row>
    <row r="134" spans="1:6" ht="15" customHeight="1" x14ac:dyDescent="0.25">
      <c r="A134" s="99" t="s">
        <v>146</v>
      </c>
      <c r="B134" s="98" t="s">
        <v>1</v>
      </c>
      <c r="C134" s="98" t="s">
        <v>10</v>
      </c>
      <c r="D134" s="98" t="s">
        <v>21</v>
      </c>
      <c r="E134" s="35">
        <v>1</v>
      </c>
      <c r="F134" s="13"/>
    </row>
    <row r="135" spans="1:6" ht="15" customHeight="1" x14ac:dyDescent="0.25">
      <c r="A135" s="40"/>
      <c r="B135" s="34"/>
      <c r="C135" s="42"/>
      <c r="D135" s="43"/>
      <c r="E135" s="43"/>
      <c r="F135" s="13"/>
    </row>
    <row r="136" spans="1:6" ht="15" customHeight="1" x14ac:dyDescent="0.25">
      <c r="A136" s="44"/>
      <c r="B136" s="45"/>
      <c r="C136" s="46"/>
      <c r="D136" s="43"/>
      <c r="E136" s="44"/>
      <c r="F136" s="13"/>
    </row>
    <row r="137" spans="1:6" x14ac:dyDescent="0.25">
      <c r="A137" s="100"/>
      <c r="B137" s="101"/>
      <c r="C137" s="101"/>
      <c r="D137" s="101"/>
      <c r="E137" s="101"/>
      <c r="F137" s="55"/>
    </row>
    <row r="138" spans="1:6" x14ac:dyDescent="0.25">
      <c r="A138" s="55"/>
      <c r="B138" s="64"/>
      <c r="C138" s="64"/>
      <c r="D138" s="64"/>
      <c r="E138" s="65"/>
      <c r="F138" s="55"/>
    </row>
    <row r="139" spans="1:6" x14ac:dyDescent="0.25">
      <c r="B139" s="57" t="s">
        <v>37</v>
      </c>
      <c r="C139" s="58" t="s">
        <v>8</v>
      </c>
      <c r="D139" s="59" t="s">
        <v>22</v>
      </c>
      <c r="E139" s="60"/>
      <c r="F139" s="68"/>
    </row>
    <row r="140" spans="1:6" x14ac:dyDescent="0.25">
      <c r="B140" s="57" t="s">
        <v>4</v>
      </c>
      <c r="C140" s="58" t="s">
        <v>9</v>
      </c>
      <c r="D140" s="59" t="s">
        <v>20</v>
      </c>
      <c r="E140" s="60"/>
      <c r="F140" s="68"/>
    </row>
    <row r="141" spans="1:6" x14ac:dyDescent="0.25">
      <c r="B141" s="57" t="s">
        <v>2</v>
      </c>
      <c r="C141" s="61" t="s">
        <v>10</v>
      </c>
      <c r="D141" s="59" t="s">
        <v>21</v>
      </c>
      <c r="E141" s="60"/>
      <c r="F141" s="68"/>
    </row>
    <row r="142" spans="1:6" x14ac:dyDescent="0.25">
      <c r="B142" s="57" t="s">
        <v>1</v>
      </c>
      <c r="C142" s="58" t="s">
        <v>11</v>
      </c>
      <c r="D142" s="59" t="s">
        <v>19</v>
      </c>
      <c r="E142" s="60"/>
      <c r="F142" s="68"/>
    </row>
    <row r="143" spans="1:6" x14ac:dyDescent="0.25">
      <c r="B143" s="62" t="s">
        <v>38</v>
      </c>
      <c r="C143" s="61" t="s">
        <v>12</v>
      </c>
      <c r="D143" s="60"/>
      <c r="E143" s="60"/>
      <c r="F143" s="69"/>
    </row>
    <row r="144" spans="1:6" x14ac:dyDescent="0.25">
      <c r="B144" s="60"/>
      <c r="C144" s="61" t="s">
        <v>13</v>
      </c>
      <c r="D144" s="60"/>
      <c r="E144" s="60"/>
      <c r="F144" s="69"/>
    </row>
    <row r="145" spans="1:6" x14ac:dyDescent="0.25">
      <c r="B145" s="60"/>
      <c r="C145" s="61" t="s">
        <v>23</v>
      </c>
      <c r="D145" s="60"/>
      <c r="E145" s="60"/>
      <c r="F145" s="69"/>
    </row>
    <row r="146" spans="1:6" x14ac:dyDescent="0.25">
      <c r="B146" s="60"/>
      <c r="C146" s="61" t="s">
        <v>14</v>
      </c>
      <c r="D146" s="60"/>
      <c r="E146" s="60"/>
      <c r="F146" s="69"/>
    </row>
    <row r="147" spans="1:6" x14ac:dyDescent="0.25">
      <c r="B147" s="60"/>
      <c r="C147" s="61" t="s">
        <v>15</v>
      </c>
      <c r="D147" s="60"/>
      <c r="E147" s="60"/>
      <c r="F147" s="69"/>
    </row>
    <row r="148" spans="1:6" x14ac:dyDescent="0.25">
      <c r="A148" s="5"/>
      <c r="B148" s="60"/>
      <c r="C148" s="61" t="s">
        <v>16</v>
      </c>
      <c r="D148" s="60"/>
      <c r="E148" s="60"/>
      <c r="F148" s="69"/>
    </row>
    <row r="149" spans="1:6" x14ac:dyDescent="0.25">
      <c r="A149" s="5"/>
      <c r="B149" s="56"/>
      <c r="C149" s="61" t="s">
        <v>17</v>
      </c>
      <c r="D149" s="63" t="s">
        <v>24</v>
      </c>
      <c r="E149" s="60"/>
      <c r="F149" s="69"/>
    </row>
    <row r="150" spans="1:6" x14ac:dyDescent="0.25">
      <c r="A150" s="5"/>
      <c r="B150" s="56"/>
      <c r="C150" s="56"/>
      <c r="D150" s="60" t="s">
        <v>25</v>
      </c>
      <c r="E150" s="60"/>
      <c r="F150" s="69"/>
    </row>
    <row r="151" spans="1:6" x14ac:dyDescent="0.25">
      <c r="A151" s="5"/>
      <c r="B151" s="56"/>
      <c r="C151" s="60"/>
      <c r="D151" s="60" t="s">
        <v>26</v>
      </c>
      <c r="E151" s="60"/>
      <c r="F151" s="69"/>
    </row>
    <row r="152" spans="1:6" x14ac:dyDescent="0.25">
      <c r="A152" s="5"/>
      <c r="B152" s="56"/>
      <c r="C152" s="60"/>
      <c r="D152" s="60" t="s">
        <v>27</v>
      </c>
      <c r="E152" s="60"/>
      <c r="F152" s="69"/>
    </row>
    <row r="153" spans="1:6" x14ac:dyDescent="0.25">
      <c r="A153" s="5"/>
      <c r="B153" s="56"/>
      <c r="C153" s="60"/>
      <c r="D153" s="60"/>
      <c r="E153" s="60"/>
      <c r="F153" s="69"/>
    </row>
    <row r="154" spans="1:6" x14ac:dyDescent="0.25">
      <c r="A154" s="5"/>
      <c r="B154" s="67"/>
      <c r="C154" s="66"/>
      <c r="D154" s="66"/>
      <c r="E154" s="66"/>
    </row>
    <row r="155" spans="1:6" x14ac:dyDescent="0.25">
      <c r="A155" s="5"/>
      <c r="B155" s="60"/>
      <c r="C155" s="60"/>
      <c r="D155" s="60"/>
      <c r="E155" s="60"/>
    </row>
    <row r="156" spans="1:6" x14ac:dyDescent="0.25">
      <c r="A156" s="5"/>
      <c r="C156" s="3"/>
    </row>
    <row r="157" spans="1:6" x14ac:dyDescent="0.25">
      <c r="C157" s="3"/>
    </row>
    <row r="158" spans="1:6" x14ac:dyDescent="0.25">
      <c r="C158" s="3"/>
    </row>
    <row r="159" spans="1:6" x14ac:dyDescent="0.25">
      <c r="C159" s="3"/>
    </row>
    <row r="160" spans="1:6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</sheetData>
  <autoFilter ref="A3:E136"/>
  <sortState ref="A2:AF140">
    <sortCondition ref="A2:A140"/>
  </sortState>
  <dataConsolidate>
    <dataRefs count="1">
      <dataRef ref="E135:E138" sheet="Dati e elaborazione"/>
    </dataRefs>
  </dataConsolidate>
  <mergeCells count="4">
    <mergeCell ref="A137:E137"/>
    <mergeCell ref="K4:M4"/>
    <mergeCell ref="K14:M14"/>
    <mergeCell ref="K29:M29"/>
  </mergeCells>
  <dataValidations count="6">
    <dataValidation type="list" allowBlank="1" showInputMessage="1" showErrorMessage="1" sqref="D135:D136">
      <formula1>$G$6:$G$10</formula1>
    </dataValidation>
    <dataValidation type="list" allowBlank="1" showInputMessage="1" showErrorMessage="1" sqref="B135:B136">
      <formula1>$B$139:$B$143</formula1>
    </dataValidation>
    <dataValidation type="list" allowBlank="1" showInputMessage="1" showErrorMessage="1" sqref="C135:C136">
      <formula1>$C$139:$C$149</formula1>
    </dataValidation>
    <dataValidation type="list" allowBlank="1" showInputMessage="1" showErrorMessage="1" sqref="D4:D134">
      <formula1>$D$138:$D$142</formula1>
    </dataValidation>
    <dataValidation type="list" allowBlank="1" showInputMessage="1" showErrorMessage="1" sqref="C4:C134">
      <formula1>$C$138:$C$148</formula1>
    </dataValidation>
    <dataValidation type="list" allowBlank="1" showInputMessage="1" showErrorMessage="1" sqref="B4:B134">
      <formula1>$B$138:$B$142</formula1>
    </dataValidation>
  </dataValidations>
  <hyperlinks>
    <hyperlink ref="A27" r:id="rId1" display="Società Agricola Ovo Lazio S.S.-via dei giardini 36"/>
    <hyperlink ref="A28" r:id="rId2"/>
    <hyperlink ref="A51" r:id="rId3"/>
    <hyperlink ref="A57" r:id="rId4"/>
    <hyperlink ref="A74" r:id="rId5"/>
    <hyperlink ref="A6" r:id="rId6"/>
    <hyperlink ref="A9" r:id="rId7"/>
    <hyperlink ref="A22" r:id="rId8"/>
    <hyperlink ref="A41" r:id="rId9"/>
    <hyperlink ref="A44" r:id="rId10"/>
    <hyperlink ref="A46" r:id="rId11" display="AeA S.p.A Impianto di depurazione ex CO.S.I.LA.NM Aquino (FR)"/>
    <hyperlink ref="A47" r:id="rId12"/>
    <hyperlink ref="A53" r:id="rId13"/>
    <hyperlink ref="A48" r:id="rId14"/>
    <hyperlink ref="A52" r:id="rId15"/>
    <hyperlink ref="A64" r:id="rId16"/>
    <hyperlink ref="A66" r:id="rId17"/>
    <hyperlink ref="A67" r:id="rId18"/>
    <hyperlink ref="A72" r:id="rId19"/>
    <hyperlink ref="A89" r:id="rId20"/>
    <hyperlink ref="A98" r:id="rId21"/>
    <hyperlink ref="A129" r:id="rId22"/>
  </hyperlinks>
  <pageMargins left="0.7" right="0.7" top="0.75" bottom="0.75" header="0.3" footer="0.3"/>
  <pageSetup paperSize="9" orientation="portrait" r:id="rId23"/>
  <legacyDrawing r:id="rId2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5772A18-2EDA-4C1F-931C-643EBBAF22AE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" operator="containsText" id="{AE2F8352-958C-4808-94E9-91C86F2A15DF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" operator="containsText" id="{FCC88F6D-2364-4801-AA26-B37612D24288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4" operator="containsText" id="{EBAF6970-1982-4878-A75C-903FB73AD6F8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5" operator="containsText" id="{AF8408F1-1053-433B-BE7E-F2161B92FF30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6" operator="containsText" id="{5BE42ADE-5DD7-40A8-B218-C674E2ABC854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7" operator="containsText" id="{8670C1CA-CC11-4CB7-A338-7684B33B024C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8" operator="containsText" id="{24D2FE8D-986C-46DE-934F-9AFC4EA95A7C}">
            <xm:f>NOT(ISERROR(SEARCH(#REF!,A110)))</xm:f>
            <xm:f>#REF!</xm:f>
            <x14:dxf/>
          </x14:cfRule>
          <x14:cfRule type="containsText" priority="9" operator="containsText" id="{3BCE922E-8267-4021-92CA-283267D495E5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0" operator="containsText" id="{B5C8475F-DEAD-41E9-8CEC-4E2845D80D61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1" operator="containsText" id="{EC6502F4-DC44-4506-AA4C-E9359BEE3112}">
            <xm:f>NOT(ISERROR(SEARCH(#REF!,A110)))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A110:A111</xm:sqref>
        </x14:conditionalFormatting>
        <x14:conditionalFormatting xmlns:xm="http://schemas.microsoft.com/office/excel/2006/main">
          <x14:cfRule type="containsText" priority="12" operator="containsText" id="{3F82109D-F78E-4EE2-95F7-1F0918DCFA0C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3" operator="containsText" id="{64869106-37AC-489C-84BB-8743F3BB6C05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4" operator="containsText" id="{87B1A771-8F5F-43FF-956F-6B8AAC3E8A71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5" operator="containsText" id="{D87DF0A4-8FBB-4C16-AFFE-8ED7E6DF9FE8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6" operator="containsText" id="{3A58FFDD-8260-4A7A-BED9-6ACEBA7EBEF2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7" operator="containsText" id="{CA308621-F384-468C-8C0F-46674E7DDD9C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8" operator="containsText" id="{958FC107-674C-4932-9D6B-7267122F3B99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19" operator="containsText" id="{19899C9E-9E7E-4CB5-A2B1-0583EADBB3A5}">
            <xm:f>NOT(ISERROR(SEARCH(#REF!,A75)))</xm:f>
            <xm:f>#REF!</xm:f>
            <x14:dxf/>
          </x14:cfRule>
          <x14:cfRule type="containsText" priority="20" operator="containsText" id="{8ED9C0C8-7538-4A4C-A50F-728CEF34A321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1" operator="containsText" id="{988D84BC-6C00-4C35-8F8E-5832D1247709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2" operator="containsText" id="{8BABDBD1-C4C5-45E6-A8FD-CC2C6E51B75B}">
            <xm:f>NOT(ISERROR(SEARCH(#REF!,A75)))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A75:A76</xm:sqref>
        </x14:conditionalFormatting>
        <x14:conditionalFormatting xmlns:xm="http://schemas.microsoft.com/office/excel/2006/main">
          <x14:cfRule type="containsText" priority="23" operator="containsText" id="{C459B56A-263D-44FB-B0D6-E9BEB4B61F94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4" operator="containsText" id="{AEBF05DA-E108-434E-81D6-013491D9C038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5" operator="containsText" id="{F63EA2A0-B62D-4AFF-BB9F-49AFAF3F4C15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6" operator="containsText" id="{8CA62624-CAF8-4A2B-8863-0B3D52D39570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7" operator="containsText" id="{32ADAFB1-76D1-4408-BAEB-039F430426EB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8" operator="containsText" id="{F8700628-3EB5-4AD0-BEB5-94F8F4DEB846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29" operator="containsText" id="{6A01775C-7975-4C78-8AE0-CB4B247C005E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0" operator="containsText" id="{238E2071-429D-4B50-8EC7-240D2DD313EC}">
            <xm:f>NOT(ISERROR(SEARCH(#REF!,A77)))</xm:f>
            <xm:f>#REF!</xm:f>
            <x14:dxf/>
          </x14:cfRule>
          <x14:cfRule type="containsText" priority="31" operator="containsText" id="{8104CE6A-0D13-4B53-8EBA-4563B8660309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2" operator="containsText" id="{AD5D9FF6-879E-4117-B530-7C0D741A25D1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3" operator="containsText" id="{AD447B90-64C6-4585-8B7A-50FE6CD94970}">
            <xm:f>NOT(ISERROR(SEARCH(#REF!,A77)))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A77:A80</xm:sqref>
        </x14:conditionalFormatting>
        <x14:conditionalFormatting xmlns:xm="http://schemas.microsoft.com/office/excel/2006/main">
          <x14:cfRule type="containsText" priority="34" operator="containsText" id="{EC4373E6-C17D-445F-9BE2-D7B4ED13C34C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5" operator="containsText" id="{C5B2AB0D-CBB1-4CDF-A4E7-2F7185E1C752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6" operator="containsText" id="{3B322B47-0A01-428F-90A9-6FC2189715F2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7" operator="containsText" id="{9B5A901C-7A16-4961-A0BA-9C4D047E4F03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8" operator="containsText" id="{EF66A2B3-269E-4A71-8851-42934B00468D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39" operator="containsText" id="{03EF250A-10B8-440C-B174-9CF98CC62160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40" operator="containsText" id="{57B55731-A098-4C6F-8F02-A40F95EC73C7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41" operator="containsText" id="{092740C7-823E-4716-89F5-DBB35A2F3274}">
            <xm:f>NOT(ISERROR(SEARCH(#REF!,A82)))</xm:f>
            <xm:f>#REF!</xm:f>
            <x14:dxf/>
          </x14:cfRule>
          <x14:cfRule type="containsText" priority="42" operator="containsText" id="{701F77FE-6A50-4489-AC64-7A6975B8D4FF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43" operator="containsText" id="{B07047BE-3E49-4FC4-B365-947E94F7B354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containsText" priority="44" operator="containsText" id="{50112497-54B6-44A3-B1A0-EFFE936E8448}">
            <xm:f>NOT(ISERROR(SEARCH(#REF!,A82)))</xm:f>
            <xm:f>#REF!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A82:A85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0" zoomScaleNormal="100" workbookViewId="0">
      <selection activeCell="D43" sqref="D43"/>
    </sheetView>
  </sheetViews>
  <sheetFormatPr defaultRowHeight="15" x14ac:dyDescent="0.25"/>
  <cols>
    <col min="1" max="1" width="5" customWidth="1"/>
    <col min="2" max="2" width="37.42578125" bestFit="1" customWidth="1"/>
    <col min="3" max="3" width="20.28515625" bestFit="1" customWidth="1"/>
    <col min="4" max="4" width="17.140625" customWidth="1"/>
    <col min="5" max="5" width="12" bestFit="1" customWidth="1"/>
    <col min="7" max="7" width="33.28515625" bestFit="1" customWidth="1"/>
    <col min="8" max="8" width="20.28515625" bestFit="1" customWidth="1"/>
    <col min="9" max="9" width="17.28515625" bestFit="1" customWidth="1"/>
    <col min="10" max="10" width="12" bestFit="1" customWidth="1"/>
    <col min="12" max="12" width="17.42578125" customWidth="1"/>
    <col min="13" max="13" width="18.28515625" customWidth="1"/>
    <col min="14" max="14" width="15" customWidth="1"/>
  </cols>
  <sheetData>
    <row r="1" spans="1:8" ht="22.5" x14ac:dyDescent="0.3">
      <c r="C1" s="47"/>
      <c r="D1" s="47"/>
      <c r="E1" s="47"/>
      <c r="G1" s="52" t="str">
        <f>'Dati e elaborazione'!$A$1</f>
        <v>ANNO di riferimento</v>
      </c>
      <c r="H1" s="53">
        <f>'Dati e elaborazione'!$B$1</f>
        <v>2025</v>
      </c>
    </row>
    <row r="2" spans="1:8" x14ac:dyDescent="0.25">
      <c r="A2" s="47"/>
      <c r="B2" s="47"/>
      <c r="C2" s="47"/>
      <c r="D2" s="47"/>
      <c r="E2" s="47"/>
    </row>
    <row r="3" spans="1:8" x14ac:dyDescent="0.25">
      <c r="B3" s="47"/>
      <c r="C3" s="47"/>
      <c r="D3" s="47"/>
      <c r="E3" s="47"/>
    </row>
    <row r="4" spans="1:8" x14ac:dyDescent="0.25">
      <c r="A4" s="47"/>
      <c r="B4" s="47"/>
    </row>
    <row r="5" spans="1:8" x14ac:dyDescent="0.25">
      <c r="A5" s="47"/>
      <c r="B5" s="47"/>
    </row>
    <row r="6" spans="1:8" x14ac:dyDescent="0.25">
      <c r="A6" s="47"/>
      <c r="B6" s="47"/>
    </row>
    <row r="7" spans="1:8" x14ac:dyDescent="0.25">
      <c r="A7" s="47"/>
      <c r="B7" s="47"/>
    </row>
    <row r="8" spans="1:8" x14ac:dyDescent="0.25">
      <c r="A8" s="47"/>
      <c r="B8" s="47"/>
    </row>
    <row r="9" spans="1:8" x14ac:dyDescent="0.25">
      <c r="A9" s="47"/>
      <c r="B9" s="47"/>
    </row>
    <row r="10" spans="1:8" x14ac:dyDescent="0.25">
      <c r="A10" s="47"/>
      <c r="B10" s="47"/>
    </row>
    <row r="11" spans="1:8" x14ac:dyDescent="0.25">
      <c r="A11" s="47"/>
      <c r="B11" s="47"/>
      <c r="C11" s="47"/>
      <c r="D11" s="47"/>
      <c r="E11" s="47"/>
    </row>
    <row r="27" spans="2:16" x14ac:dyDescent="0.25">
      <c r="B27" s="105" t="s">
        <v>40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9" spans="2:16" x14ac:dyDescent="0.25">
      <c r="B29" s="102" t="s">
        <v>28</v>
      </c>
      <c r="C29" s="102"/>
      <c r="D29" s="102"/>
      <c r="G29" s="102" t="s">
        <v>35</v>
      </c>
      <c r="H29" s="102"/>
      <c r="I29" s="102"/>
      <c r="L29" s="102" t="s">
        <v>36</v>
      </c>
      <c r="M29" s="102"/>
      <c r="N29" s="102"/>
    </row>
    <row r="30" spans="2:16" x14ac:dyDescent="0.25">
      <c r="B30" s="48" t="str">
        <f>'Dati e elaborazione'!$K$5</f>
        <v>Tipo di procedimento</v>
      </c>
      <c r="C30" s="48" t="str">
        <f>'Dati e elaborazione'!L5</f>
        <v>Numero di pareri</v>
      </c>
      <c r="D30" s="49" t="str">
        <f>'Dati e elaborazione'!$M$5</f>
        <v>%</v>
      </c>
      <c r="G30" s="49" t="str">
        <f>'Dati e elaborazione'!$K$15</f>
        <v>Settore industriale</v>
      </c>
      <c r="H30" s="49" t="str">
        <f>'Dati e elaborazione'!$L$15</f>
        <v>Numero di pareri</v>
      </c>
      <c r="I30" s="49" t="str">
        <f>'Dati e elaborazione'!M15</f>
        <v>percentuale</v>
      </c>
      <c r="L30" s="49" t="str">
        <f>'Dati e elaborazione'!$K$30</f>
        <v>Provincia</v>
      </c>
      <c r="M30" s="49" t="str">
        <f>'Dati e elaborazione'!$L$30</f>
        <v>Numero di pareri</v>
      </c>
      <c r="N30" s="49" t="str">
        <f>'Dati e elaborazione'!M30</f>
        <v>percentuale</v>
      </c>
    </row>
    <row r="31" spans="2:16" x14ac:dyDescent="0.25">
      <c r="B31" s="50" t="str">
        <f>'Dati e elaborazione'!$K$6</f>
        <v>PAUR Rilascio di AIA</v>
      </c>
      <c r="C31" s="50">
        <f>'Dati e elaborazione'!L6</f>
        <v>33</v>
      </c>
      <c r="D31" s="51">
        <f>'Dati e elaborazione'!M6</f>
        <v>25.190839694656489</v>
      </c>
      <c r="G31" s="50" t="str">
        <f>'Dati e elaborazione'!$K$16</f>
        <v>Gestione Rifiuti</v>
      </c>
      <c r="H31" s="50">
        <f>'Dati e elaborazione'!$L$16</f>
        <v>53</v>
      </c>
      <c r="I31" s="51">
        <f>'Dati e elaborazione'!$M$16</f>
        <v>40.458015267175576</v>
      </c>
      <c r="L31" s="50" t="str">
        <f>'Dati e elaborazione'!$K$31</f>
        <v>Frosinone</v>
      </c>
      <c r="M31" s="50">
        <f>'Dati e elaborazione'!$L$31</f>
        <v>35</v>
      </c>
      <c r="N31" s="51">
        <f>'Dati e elaborazione'!$M$31</f>
        <v>26.717557251908396</v>
      </c>
    </row>
    <row r="32" spans="2:16" x14ac:dyDescent="0.25">
      <c r="B32" s="25" t="str">
        <f>'Dati e elaborazione'!$K$7</f>
        <v>Modifiche non sostanziali</v>
      </c>
      <c r="C32" s="25">
        <f ca="1">'Dati e elaborazione'!L7</f>
        <v>31</v>
      </c>
      <c r="D32" s="54">
        <f ca="1">'Dati e elaborazione'!M7</f>
        <v>23.664122137404579</v>
      </c>
      <c r="G32" s="25" t="str">
        <f>'Dati e elaborazione'!$K$17</f>
        <v>Settore chimico</v>
      </c>
      <c r="H32" s="25">
        <f>'Dati e elaborazione'!$L$17</f>
        <v>13</v>
      </c>
      <c r="I32" s="54">
        <f>'Dati e elaborazione'!$M$17</f>
        <v>9.9236641221374047</v>
      </c>
      <c r="L32" s="25" t="str">
        <f>'Dati e elaborazione'!$K$32</f>
        <v>Latina</v>
      </c>
      <c r="M32" s="25">
        <f>'Dati e elaborazione'!$L$32</f>
        <v>28</v>
      </c>
      <c r="N32" s="54">
        <f>'Dati e elaborazione'!$M$32</f>
        <v>21.374045801526716</v>
      </c>
    </row>
    <row r="33" spans="2:14" x14ac:dyDescent="0.25">
      <c r="B33" s="50" t="str">
        <f>'Dati e elaborazione'!K8</f>
        <v>Procedimenti di Rilascio AIA</v>
      </c>
      <c r="C33" s="50">
        <f ca="1">'Dati e elaborazione'!L8</f>
        <v>5</v>
      </c>
      <c r="D33" s="51">
        <f ca="1">'Dati e elaborazione'!M8</f>
        <v>3.8167938931297711</v>
      </c>
      <c r="G33" s="50" t="str">
        <f>'Dati e elaborazione'!$K$18</f>
        <v>Discarica</v>
      </c>
      <c r="H33" s="50">
        <f>'Dati e elaborazione'!$L$18</f>
        <v>17</v>
      </c>
      <c r="I33" s="51">
        <f>'Dati e elaborazione'!$M$18</f>
        <v>12.977099236641221</v>
      </c>
      <c r="L33" s="50" t="str">
        <f>'Dati e elaborazione'!$K$33</f>
        <v>Rieti</v>
      </c>
      <c r="M33" s="50">
        <f>'Dati e elaborazione'!$L$33</f>
        <v>0</v>
      </c>
      <c r="N33" s="51">
        <f>'Dati e elaborazione'!$M$33</f>
        <v>0</v>
      </c>
    </row>
    <row r="34" spans="2:14" x14ac:dyDescent="0.25">
      <c r="B34" s="25" t="str">
        <f>'Dati e elaborazione'!K9</f>
        <v>Procedimenti di Modifica sostanziale AIA</v>
      </c>
      <c r="C34" s="25">
        <f ca="1">'Dati e elaborazione'!L9</f>
        <v>7</v>
      </c>
      <c r="D34" s="54">
        <f ca="1">'Dati e elaborazione'!M9</f>
        <v>5.343511450381679</v>
      </c>
      <c r="G34" s="25" t="str">
        <f>'Dati e elaborazione'!$K$19</f>
        <v>Cartiera</v>
      </c>
      <c r="H34" s="25">
        <f>'Dati e elaborazione'!$L$19</f>
        <v>7</v>
      </c>
      <c r="I34" s="54">
        <f>'Dati e elaborazione'!$M$19</f>
        <v>5.343511450381679</v>
      </c>
      <c r="L34" s="25" t="str">
        <f>'Dati e elaborazione'!$K$34</f>
        <v>Roma</v>
      </c>
      <c r="M34" s="25">
        <f>'Dati e elaborazione'!$L$34</f>
        <v>53</v>
      </c>
      <c r="N34" s="54">
        <f>'Dati e elaborazione'!$M$34</f>
        <v>40.458015267175576</v>
      </c>
    </row>
    <row r="35" spans="2:14" x14ac:dyDescent="0.25">
      <c r="B35" s="50" t="str">
        <f>'Dati e elaborazione'!K10</f>
        <v>Procedimenti di RIESAME AIA</v>
      </c>
      <c r="C35" s="50">
        <f ca="1">'Dati e elaborazione'!L10</f>
        <v>55</v>
      </c>
      <c r="D35" s="51">
        <f ca="1">'Dati e elaborazione'!M10</f>
        <v>41.984732824427482</v>
      </c>
      <c r="G35" s="50" t="str">
        <f>'Dati e elaborazione'!$K$20</f>
        <v>Galvanica-lavorazione metalli</v>
      </c>
      <c r="H35" s="50">
        <f>'Dati e elaborazione'!$L$20</f>
        <v>15</v>
      </c>
      <c r="I35" s="51">
        <f>'Dati e elaborazione'!$M$20</f>
        <v>11.450381679389313</v>
      </c>
      <c r="L35" s="50" t="str">
        <f>'Dati e elaborazione'!$K$35</f>
        <v>Viterbo</v>
      </c>
      <c r="M35" s="50">
        <f>'Dati e elaborazione'!$L$35</f>
        <v>15</v>
      </c>
      <c r="N35" s="51">
        <f>'Dati e elaborazione'!$M$35</f>
        <v>11.450381679389313</v>
      </c>
    </row>
    <row r="36" spans="2:14" x14ac:dyDescent="0.25">
      <c r="B36" s="87" t="str">
        <f>'Dati e elaborazione'!K11</f>
        <v>Tot</v>
      </c>
      <c r="C36" s="87">
        <f ca="1">'Dati e elaborazione'!L11</f>
        <v>131</v>
      </c>
      <c r="D36" s="87">
        <f ca="1">'Dati e elaborazione'!M11</f>
        <v>100</v>
      </c>
      <c r="G36" s="25" t="str">
        <f>'Dati e elaborazione'!$K$21</f>
        <v>Settore Alimentare</v>
      </c>
      <c r="H36" s="25">
        <f>'Dati e elaborazione'!$L$21</f>
        <v>1</v>
      </c>
      <c r="I36" s="54">
        <f>'Dati e elaborazione'!$M$21</f>
        <v>0.76335877862595425</v>
      </c>
      <c r="L36" s="88" t="str">
        <f>'Dati e elaborazione'!$K$36</f>
        <v>Tot</v>
      </c>
      <c r="M36" s="87">
        <f>'Dati e elaborazione'!$L$36</f>
        <v>131</v>
      </c>
      <c r="N36" s="87">
        <f>'Dati e elaborazione'!$M$36</f>
        <v>99.999999999999986</v>
      </c>
    </row>
    <row r="37" spans="2:14" x14ac:dyDescent="0.25">
      <c r="G37" s="50" t="str">
        <f>'Dati e elaborazione'!$K$22</f>
        <v>Cementificio-Ceramica</v>
      </c>
      <c r="H37" s="50">
        <f>'Dati e elaborazione'!$L$22</f>
        <v>5</v>
      </c>
      <c r="I37" s="51">
        <f>'Dati e elaborazione'!$M$22</f>
        <v>3.8167938931297711</v>
      </c>
    </row>
    <row r="38" spans="2:14" x14ac:dyDescent="0.25">
      <c r="G38" s="25" t="str">
        <f>'Dati e elaborazione'!$K$23</f>
        <v>Allevamento</v>
      </c>
      <c r="H38" s="25">
        <f>'Dati e elaborazione'!$L$23</f>
        <v>9</v>
      </c>
      <c r="I38" s="54">
        <f>'Dati e elaborazione'!$M$23</f>
        <v>6.8702290076335881</v>
      </c>
    </row>
    <row r="39" spans="2:14" x14ac:dyDescent="0.25">
      <c r="G39" s="50" t="str">
        <f>'Dati e elaborazione'!$K$24</f>
        <v>Produzione energia</v>
      </c>
      <c r="H39" s="50">
        <f>'Dati e elaborazione'!$L$24</f>
        <v>1</v>
      </c>
      <c r="I39" s="51">
        <f>'Dati e elaborazione'!$M$24</f>
        <v>0.76335877862595425</v>
      </c>
    </row>
    <row r="40" spans="2:14" x14ac:dyDescent="0.25">
      <c r="G40" s="25" t="str">
        <f>'Dati e elaborazione'!$K$25</f>
        <v>Inceneritore</v>
      </c>
      <c r="H40" s="25">
        <f>'Dati e elaborazione'!$L$25</f>
        <v>5</v>
      </c>
      <c r="I40" s="54">
        <f>'Dati e elaborazione'!$M$25</f>
        <v>3.8167938931297711</v>
      </c>
    </row>
    <row r="41" spans="2:14" x14ac:dyDescent="0.25">
      <c r="G41" s="50" t="str">
        <f>'Dati e elaborazione'!$K$26</f>
        <v xml:space="preserve">Altre attività* </v>
      </c>
      <c r="H41" s="50">
        <f>'Dati e elaborazione'!$L$26</f>
        <v>5</v>
      </c>
      <c r="I41" s="51">
        <f>'Dati e elaborazione'!$M$26</f>
        <v>3.8167938931297711</v>
      </c>
    </row>
    <row r="42" spans="2:14" x14ac:dyDescent="0.25">
      <c r="G42" s="88" t="str">
        <f>'Dati e elaborazione'!$K$27</f>
        <v>Tot</v>
      </c>
      <c r="H42" s="87">
        <f>'Dati e elaborazione'!$L$27</f>
        <v>131</v>
      </c>
      <c r="I42" s="87">
        <f>'Dati e elaborazione'!$M$27</f>
        <v>100</v>
      </c>
    </row>
  </sheetData>
  <mergeCells count="4">
    <mergeCell ref="B29:D29"/>
    <mergeCell ref="G29:I29"/>
    <mergeCell ref="L29:N29"/>
    <mergeCell ref="B27:P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Q l U T W 5 4 3 y q y p A A A A + g A A A B I A H A B D b 2 5 m a W c v U G F j a 2 F n Z S 5 4 b W w g o h g A K K A U A A A A A A A A A A A A A A A A A A A A A A A A A A A A h Y 9 L D o I w G I S v Q r q n L 4 M P 8 l M W r k w k M d E Y t w 1 W a I R i a L H c z Y V H 8 g q S K O r O 5 c x 8 i 2 8 e t z u k f V 0 F V 9 V a 3 Z g E M U x R o E z e H L U p E t S 5 U z h H q Y C N z M + y U M E A G x v 3 9 p i g 0 r l L T I j 3 H v s J b t q C c E o Z O W T r b V 6 q W q I P r P / D o T b W S Z M r J G D / k h E c T x m O 2 I L j i H M + A z I O k G n z h f j g j C m Q n x K W X e W 6 V g n t w t U O y B i B v H + I J 1 B L A w Q U A A I A C A B C V R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U T W y i K R 7 g O A A A A E Q A A A B M A H A B G b 3 J t d W x h c y 9 T Z W N 0 a W 9 u M S 5 t I K I Y A C i g F A A A A A A A A A A A A A A A A A A A A A A A A A A A A C t O T S 7 J z M 9 T C I b Q h t Y A U E s B A i 0 A F A A C A A g A Q l U T W 5 4 3 y q y p A A A A + g A A A B I A A A A A A A A A A A A A A A A A A A A A A E N v b m Z p Z y 9 Q Y W N r Y W d l L n h t b F B L A Q I t A B Q A A g A I A E J V E 1 s P y u m r p A A A A O k A A A A T A A A A A A A A A A A A A A A A A P U A A A B b Q 2 9 u d G V u d F 9 U e X B l c 1 0 u e G 1 s U E s B A i 0 A F A A C A A g A Q l U T W y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A c 0 2 4 V p 8 R G h K C 0 d P P r 4 F E A A A A A A g A A A A A A A 2 Y A A M A A A A A Q A A A A 9 t O t l + C m d r z z q K E 7 B o O t o g A A A A A E g A A A o A A A A B A A A A A g 7 N 2 3 4 H u D E O 9 i s n L D W u T r U A A A A I E R 3 C y e Q b W a x 6 2 A 3 q 7 Y 6 0 P h o d k U X O y P N g V 5 g h Q d N o g w i b 9 z O n 2 X R Q F i T Q 7 l 3 M / f 4 u 9 Q w k Q 4 a A W E C / l L m x Z o h L f 2 w N n 4 V a d S R 3 V X 2 P Y 6 C y w e F A A A A H 9 F y B 1 b H B q P R 6 a / N R x I i u B N 4 u L Z < / D a t a M a s h u p > 
</file>

<file path=customXml/itemProps1.xml><?xml version="1.0" encoding="utf-8"?>
<ds:datastoreItem xmlns:ds="http://schemas.openxmlformats.org/officeDocument/2006/customXml" ds:itemID="{CCBBF680-1072-4540-99BF-ED35B555C1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e elaborazione</vt:lpstr>
      <vt:lpstr>Grafici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Rizzuto</dc:creator>
  <cp:lastModifiedBy>Rosalba Borrelli</cp:lastModifiedBy>
  <cp:lastPrinted>2022-12-22T09:40:11Z</cp:lastPrinted>
  <dcterms:created xsi:type="dcterms:W3CDTF">2018-10-05T06:38:27Z</dcterms:created>
  <dcterms:modified xsi:type="dcterms:W3CDTF">2026-03-19T09:22:17Z</dcterms:modified>
</cp:coreProperties>
</file>