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.borrelli\Desktop\"/>
    </mc:Choice>
  </mc:AlternateContent>
  <bookViews>
    <workbookView xWindow="0" yWindow="0" windowWidth="24270" windowHeight="11745" tabRatio="533"/>
  </bookViews>
  <sheets>
    <sheet name="Dati e elaborazione" sheetId="5" r:id="rId1"/>
    <sheet name="Grafici" sheetId="6" r:id="rId2"/>
  </sheets>
  <externalReferences>
    <externalReference r:id="rId3"/>
  </externalReferences>
  <definedNames>
    <definedName name="_xlnm._FilterDatabase" localSheetId="0" hidden="1">'Dati e elaborazione'!$C$3:$C$246</definedName>
    <definedName name="prot._49543_del_01.08.2019" localSheetId="0">'[1]Stato avanzamento lavori AIA'!#REF!</definedName>
    <definedName name="prot._49543_del_01.08.2019">#REF!</definedName>
  </definedNames>
  <calcPr calcId="162913"/>
</workbook>
</file>

<file path=xl/calcChain.xml><?xml version="1.0" encoding="utf-8"?>
<calcChain xmlns="http://schemas.openxmlformats.org/spreadsheetml/2006/main">
  <c r="N36" i="6" l="1"/>
  <c r="N35" i="6"/>
  <c r="N34" i="6"/>
  <c r="N33" i="6"/>
  <c r="N32" i="6"/>
  <c r="N31" i="6"/>
  <c r="M36" i="6"/>
  <c r="M35" i="6"/>
  <c r="M34" i="6"/>
  <c r="M33" i="6"/>
  <c r="M32" i="6"/>
  <c r="M31" i="6"/>
  <c r="M30" i="6"/>
  <c r="L36" i="6"/>
  <c r="L35" i="6"/>
  <c r="L34" i="6"/>
  <c r="L33" i="6"/>
  <c r="L32" i="6"/>
  <c r="L31" i="6"/>
  <c r="L30" i="6"/>
  <c r="N30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D31" i="6"/>
  <c r="D30" i="6"/>
  <c r="C31" i="6"/>
  <c r="B35" i="6"/>
  <c r="B34" i="6"/>
  <c r="B33" i="6"/>
  <c r="B32" i="6"/>
  <c r="B31" i="6"/>
  <c r="B30" i="6"/>
  <c r="H30" i="6"/>
  <c r="G30" i="6"/>
  <c r="G42" i="6"/>
  <c r="G41" i="6"/>
  <c r="G40" i="6"/>
  <c r="G39" i="6"/>
  <c r="G38" i="6"/>
  <c r="G37" i="6"/>
  <c r="G36" i="6"/>
  <c r="G35" i="6"/>
  <c r="G34" i="6"/>
  <c r="G33" i="6"/>
  <c r="G32" i="6"/>
  <c r="H42" i="6"/>
  <c r="G31" i="6"/>
  <c r="H41" i="6"/>
  <c r="H40" i="6"/>
  <c r="H39" i="6"/>
  <c r="H38" i="6"/>
  <c r="H37" i="6"/>
  <c r="H36" i="6"/>
  <c r="H35" i="6"/>
  <c r="H34" i="6"/>
  <c r="H33" i="6"/>
  <c r="H32" i="6"/>
  <c r="H31" i="6"/>
  <c r="K9" i="5"/>
  <c r="K8" i="5"/>
  <c r="K7" i="5"/>
  <c r="K6" i="5"/>
  <c r="C30" i="6"/>
  <c r="H1" i="6"/>
  <c r="G1" i="6"/>
  <c r="M34" i="5" l="1"/>
  <c r="M33" i="5"/>
  <c r="M32" i="5"/>
  <c r="M31" i="5"/>
  <c r="M30" i="5"/>
  <c r="L34" i="5"/>
  <c r="L33" i="5"/>
  <c r="L32" i="5"/>
  <c r="L31" i="5"/>
  <c r="L30" i="5"/>
  <c r="H35" i="5"/>
  <c r="H34" i="5"/>
  <c r="H33" i="5"/>
  <c r="H32" i="5"/>
  <c r="I36" i="5"/>
  <c r="H31" i="5"/>
  <c r="H30" i="5"/>
  <c r="H25" i="5"/>
  <c r="H24" i="5"/>
  <c r="H23" i="5"/>
  <c r="H22" i="5"/>
  <c r="H21" i="5"/>
  <c r="H20" i="5"/>
  <c r="H19" i="5"/>
  <c r="L35" i="5" l="1"/>
  <c r="M35" i="5"/>
  <c r="H36" i="5"/>
  <c r="H18" i="5"/>
  <c r="H17" i="5"/>
  <c r="H16" i="5"/>
  <c r="H15" i="5"/>
  <c r="H14" i="5"/>
  <c r="H9" i="5"/>
  <c r="L9" i="5" s="1"/>
  <c r="C34" i="6" s="1"/>
  <c r="H8" i="5"/>
  <c r="L8" i="5" s="1"/>
  <c r="C33" i="6" s="1"/>
  <c r="H7" i="5"/>
  <c r="H6" i="5"/>
  <c r="H5" i="5"/>
  <c r="H26" i="5" l="1"/>
  <c r="I26" i="5" s="1"/>
  <c r="M6" i="5"/>
  <c r="M9" i="5"/>
  <c r="D34" i="6" s="1"/>
  <c r="M8" i="5"/>
  <c r="D33" i="6" s="1"/>
  <c r="H10" i="5"/>
  <c r="M7" i="5"/>
  <c r="D32" i="6" s="1"/>
  <c r="L7" i="5"/>
  <c r="C32" i="6" s="1"/>
  <c r="L6" i="5"/>
  <c r="L25" i="5"/>
  <c r="M25" i="5" s="1"/>
  <c r="L24" i="5"/>
  <c r="M24" i="5" s="1"/>
  <c r="L23" i="5"/>
  <c r="M23" i="5" s="1"/>
  <c r="L22" i="5"/>
  <c r="M22" i="5" s="1"/>
  <c r="L21" i="5"/>
  <c r="M21" i="5" s="1"/>
  <c r="L20" i="5"/>
  <c r="M20" i="5" s="1"/>
  <c r="L19" i="5"/>
  <c r="M19" i="5" s="1"/>
  <c r="L18" i="5"/>
  <c r="M18" i="5" s="1"/>
  <c r="L17" i="5"/>
  <c r="M17" i="5" s="1"/>
  <c r="L16" i="5"/>
  <c r="M16" i="5" s="1"/>
  <c r="L15" i="5"/>
  <c r="I10" i="5" l="1"/>
  <c r="M15" i="5"/>
  <c r="M26" i="5" s="1"/>
  <c r="L26" i="5"/>
  <c r="L10" i="5"/>
  <c r="C35" i="6" s="1"/>
  <c r="M10" i="5"/>
  <c r="D35" i="6" s="1"/>
</calcChain>
</file>

<file path=xl/comments1.xml><?xml version="1.0" encoding="utf-8"?>
<comments xmlns="http://schemas.openxmlformats.org/spreadsheetml/2006/main">
  <authors>
    <author>Daniele Mariacci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Inserire il protocollo di uscita della nota con la quale è stata trasmessa la Verifica documentaldi Arpa ai sensi dell'art. 27-bis, c. 3 del D.Lgs. n. 152/06</t>
        </r>
      </text>
    </comment>
  </commentList>
</comments>
</file>

<file path=xl/sharedStrings.xml><?xml version="1.0" encoding="utf-8"?>
<sst xmlns="http://schemas.openxmlformats.org/spreadsheetml/2006/main" count="478" uniqueCount="133">
  <si>
    <t>Cartiere di Guarcino Spa</t>
  </si>
  <si>
    <t>Henkel</t>
  </si>
  <si>
    <t>AeA Villa Santa Lucia impianto unificato</t>
  </si>
  <si>
    <t>Berg S.p.A.</t>
  </si>
  <si>
    <t>PAN-Eco Iberica</t>
  </si>
  <si>
    <t>Avio SpA</t>
  </si>
  <si>
    <t>Allit spa</t>
  </si>
  <si>
    <t>Green Power One</t>
  </si>
  <si>
    <t>Takeda Manufactoring spa (ex Baxter Manufactoring spa)</t>
  </si>
  <si>
    <t>AbbVie S.r.l.</t>
  </si>
  <si>
    <t>Ecologia Viterbo Compostaggio Le Fornaci</t>
  </si>
  <si>
    <t>Ecofatcentro srl</t>
  </si>
  <si>
    <t>BASF Italia S.p.A.</t>
  </si>
  <si>
    <t>Edison Next spa (ex Fenice spa)</t>
  </si>
  <si>
    <t>Aerostrutture SpA</t>
  </si>
  <si>
    <t>Fiorucci Cesare</t>
  </si>
  <si>
    <t>Ragione Sociale</t>
  </si>
  <si>
    <t>Roma</t>
  </si>
  <si>
    <t>Tecnologie Galvaniche Innocenti srl (T.G.I srl)</t>
  </si>
  <si>
    <t>Vallone</t>
  </si>
  <si>
    <t>Reno De Medici SpA</t>
  </si>
  <si>
    <t>Self Garden srl</t>
  </si>
  <si>
    <t>Green Park Ambiente</t>
  </si>
  <si>
    <t>Rieti</t>
  </si>
  <si>
    <t>Minerva Scarl</t>
  </si>
  <si>
    <t>Inalca S.p.A.</t>
  </si>
  <si>
    <t>Azienda Agricola Santoni Paolo</t>
  </si>
  <si>
    <t>Italferro S.rl.</t>
  </si>
  <si>
    <t>CRC TISSUE s.r.l.  (ex Ideal cart spa)</t>
  </si>
  <si>
    <t>Rizzi Francesco</t>
  </si>
  <si>
    <t>Plasta Rei srl</t>
  </si>
  <si>
    <t xml:space="preserve">Ecosantagata </t>
  </si>
  <si>
    <t>Frales</t>
  </si>
  <si>
    <t>Crea Srl</t>
  </si>
  <si>
    <t>Centrale del latte di Roma Spa</t>
  </si>
  <si>
    <t>Società Agricola Ovo Lazio S.S.- Rep.40/2022</t>
  </si>
  <si>
    <t>Società Agricola Ovo Lazio S.S.- Rep.28/2023</t>
  </si>
  <si>
    <t>Cartoni Liri s.r.l.</t>
  </si>
  <si>
    <t>S.S. Valferrone Avicola di Cimarello A &amp; C</t>
  </si>
  <si>
    <t>Agricola Salone</t>
  </si>
  <si>
    <t>Tecnoriciclo Ambiente S.r.l.</t>
  </si>
  <si>
    <t xml:space="preserve">Avicola Moschini </t>
  </si>
  <si>
    <t>EcoSystem Spa</t>
  </si>
  <si>
    <t>MAD Srl - Discarica di Civitavecchia</t>
  </si>
  <si>
    <t>Sieco S.r.l.</t>
  </si>
  <si>
    <t>Latina</t>
  </si>
  <si>
    <t>IDEA4</t>
  </si>
  <si>
    <t>Acqua Pubblica Sabina (APS) S.p.A.</t>
  </si>
  <si>
    <t>ACEA Aambiente S.r.l. - Impianto Termovalorizzatore San Vittore del Lazio (FR)</t>
  </si>
  <si>
    <t>ECO.ENNE Srl</t>
  </si>
  <si>
    <t xml:space="preserve">Bioforch4 </t>
  </si>
  <si>
    <t>Biomedica Foscama Industria Chimico-Farmaceutica spa</t>
  </si>
  <si>
    <t>Refecta</t>
  </si>
  <si>
    <t>LUPOLI SpA</t>
  </si>
  <si>
    <t>Cartiera San Martino S.p.A</t>
  </si>
  <si>
    <t>Menarini Biotech S.r.l.</t>
  </si>
  <si>
    <t>C.S.A.</t>
  </si>
  <si>
    <t>Industria Cartiaria Tivoli ICT Srl</t>
  </si>
  <si>
    <t>E. Giovi s.r.l - TMB Malagrotta 1 e 2</t>
  </si>
  <si>
    <t>Sirmet srl</t>
  </si>
  <si>
    <t>IND.ECO Srl - Discarica Borgo Montello</t>
  </si>
  <si>
    <t>Monier srl</t>
  </si>
  <si>
    <t>Rosetto Valentina</t>
  </si>
  <si>
    <t>Lanxess Solutions</t>
  </si>
  <si>
    <t>Controlfilm S.r.l.</t>
  </si>
  <si>
    <t>Italservizi 2000 srl</t>
  </si>
  <si>
    <t>Cartiera Francesco Antonio Cerrone</t>
  </si>
  <si>
    <t>LAE FER Srl</t>
  </si>
  <si>
    <t>Procter&amp;Gamble</t>
  </si>
  <si>
    <t>GSA</t>
  </si>
  <si>
    <t>Ri.PLASTIC S.p.A.</t>
  </si>
  <si>
    <t>RI.CRE.A. S.r.l.</t>
  </si>
  <si>
    <t xml:space="preserve">G.N. Ecology Srl </t>
  </si>
  <si>
    <t>Fassa Bortolo</t>
  </si>
  <si>
    <t xml:space="preserve">Acea Ambiente Srl (ex Kyklos) </t>
  </si>
  <si>
    <t>HM Italia Cementi S.p.A.</t>
  </si>
  <si>
    <t>CORONET</t>
  </si>
  <si>
    <t>Società Agricola Ovo Lazio S.S. - Rep.18/2023</t>
  </si>
  <si>
    <t>Schiavi srl</t>
  </si>
  <si>
    <t>Coky srl</t>
  </si>
  <si>
    <t>Klopman International srl</t>
  </si>
  <si>
    <t xml:space="preserve">Leonardo S.p.A. - Divisione Elicotteri di Anagni </t>
  </si>
  <si>
    <t>Ambiente Guidonia _ TMB Guidonia</t>
  </si>
  <si>
    <t>ACS Dobfar</t>
  </si>
  <si>
    <t xml:space="preserve">AeA S.p.A </t>
  </si>
  <si>
    <t>Lupoli SpA</t>
  </si>
  <si>
    <t>Società Agricola Ovo Lazio S.S. - Rep.22/2023</t>
  </si>
  <si>
    <t>Raipaper S.r.l.</t>
  </si>
  <si>
    <t>Tivoli Jet</t>
  </si>
  <si>
    <t>ILSAP Srl</t>
  </si>
  <si>
    <t>Ibes Green e Agricola Salone</t>
  </si>
  <si>
    <t xml:space="preserve">BYS Impianti Tuscania </t>
  </si>
  <si>
    <t>Provincia</t>
  </si>
  <si>
    <t>Settore industriale</t>
  </si>
  <si>
    <t>Gestione Rifiuti</t>
  </si>
  <si>
    <t>Settore chimico</t>
  </si>
  <si>
    <t>Discarica</t>
  </si>
  <si>
    <t>Cartiera</t>
  </si>
  <si>
    <t>Galvanica-lavorazione metalli</t>
  </si>
  <si>
    <t>Settore Alimentare</t>
  </si>
  <si>
    <t>Allevamento</t>
  </si>
  <si>
    <t>Produzione energia</t>
  </si>
  <si>
    <t>Inceneritore</t>
  </si>
  <si>
    <t xml:space="preserve">Altre attività* </t>
  </si>
  <si>
    <t>Procedimento</t>
  </si>
  <si>
    <t>Procedimenti di RIESAME AIA</t>
  </si>
  <si>
    <t>Modifiche non sostanziali</t>
  </si>
  <si>
    <t>Procedimenti di Rilascio AIA</t>
  </si>
  <si>
    <t>PAUR Rilascio di AIA</t>
  </si>
  <si>
    <t>Cementificio-Ceramica</t>
  </si>
  <si>
    <t>1</t>
  </si>
  <si>
    <t>CHEMI</t>
  </si>
  <si>
    <t>Ecologia Viterbo Discarica Le Fornaci</t>
  </si>
  <si>
    <t>HPS</t>
  </si>
  <si>
    <t>2</t>
  </si>
  <si>
    <t>*IPPC 6.11 // IPPC 6.2  // IPPC 6.5</t>
  </si>
  <si>
    <t>Gestione indipendente di acque reflue</t>
  </si>
  <si>
    <t>Industria tessile</t>
  </si>
  <si>
    <t xml:space="preserve">Trattamento S.O.A. </t>
  </si>
  <si>
    <t>Relazioni/pareri rilasciati per tipo di procedimento</t>
  </si>
  <si>
    <t>Tipo di procedimento</t>
  </si>
  <si>
    <t>%</t>
  </si>
  <si>
    <t>Tot</t>
  </si>
  <si>
    <t>check sui dati</t>
  </si>
  <si>
    <t>Numero di pareri</t>
  </si>
  <si>
    <t>percentuale</t>
  </si>
  <si>
    <t>Relazioni/pareri rilasciati per tipo di settore industriale/attività</t>
  </si>
  <si>
    <t>Relazioni/pareri rilasciati per Provincia</t>
  </si>
  <si>
    <t>Frosinone</t>
  </si>
  <si>
    <t>Viterbo</t>
  </si>
  <si>
    <t>ANNO di riferimento</t>
  </si>
  <si>
    <t>Dati</t>
  </si>
  <si>
    <t>Numero Relazioni/pareri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</si>
</sst>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General"/>
  </numFmts>
  <fonts count="27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0" tint="-0.249977111117893"/>
      <name val="Times New Roman"/>
      <family val="1"/>
    </font>
    <font>
      <b/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/>
    <xf numFmtId="0" fontId="13" fillId="0" borderId="0"/>
    <xf numFmtId="9" fontId="14" fillId="0" borderId="0" applyFont="0" applyFill="0" applyBorder="0" applyAlignment="0" applyProtection="0"/>
  </cellStyleXfs>
  <cellXfs count="116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/>
    <xf numFmtId="0" fontId="11" fillId="2" borderId="0" xfId="0" applyFont="1" applyFill="1"/>
    <xf numFmtId="0" fontId="0" fillId="2" borderId="0" xfId="0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1" xfId="3" applyFont="1" applyFill="1" applyBorder="1"/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9" fillId="0" borderId="1" xfId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0" xfId="0" applyFont="1" applyFill="1"/>
    <xf numFmtId="0" fontId="6" fillId="4" borderId="0" xfId="0" applyFont="1" applyFill="1"/>
    <xf numFmtId="0" fontId="16" fillId="5" borderId="18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12" fillId="6" borderId="1" xfId="3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0" fontId="0" fillId="2" borderId="11" xfId="0" applyNumberFormat="1" applyFont="1" applyFill="1" applyBorder="1" applyAlignment="1">
      <alignment horizontal="center" vertical="center"/>
    </xf>
    <xf numFmtId="1" fontId="0" fillId="2" borderId="12" xfId="4" applyNumberFormat="1" applyFont="1" applyFill="1" applyBorder="1" applyAlignment="1">
      <alignment horizontal="center"/>
    </xf>
    <xf numFmtId="1" fontId="0" fillId="2" borderId="4" xfId="4" applyNumberFormat="1" applyFont="1" applyFill="1" applyBorder="1" applyAlignment="1">
      <alignment horizontal="center" vertical="center"/>
    </xf>
    <xf numFmtId="1" fontId="0" fillId="2" borderId="1" xfId="4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" fontId="0" fillId="6" borderId="4" xfId="4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7" borderId="3" xfId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/>
    </xf>
    <xf numFmtId="0" fontId="12" fillId="7" borderId="22" xfId="3" applyFont="1" applyFill="1" applyBorder="1"/>
    <xf numFmtId="0" fontId="7" fillId="7" borderId="3" xfId="0" applyFont="1" applyFill="1" applyBorder="1" applyAlignment="1">
      <alignment horizontal="left"/>
    </xf>
    <xf numFmtId="0" fontId="9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2" fillId="7" borderId="2" xfId="0" applyFont="1" applyFill="1" applyBorder="1"/>
    <xf numFmtId="0" fontId="1" fillId="7" borderId="5" xfId="1" applyFont="1" applyFill="1" applyBorder="1" applyAlignment="1">
      <alignment horizontal="left" vertical="center"/>
    </xf>
    <xf numFmtId="0" fontId="12" fillId="7" borderId="2" xfId="3" applyFont="1" applyFill="1" applyBorder="1"/>
    <xf numFmtId="0" fontId="12" fillId="7" borderId="23" xfId="0" applyFont="1" applyFill="1" applyBorder="1"/>
    <xf numFmtId="49" fontId="9" fillId="7" borderId="3" xfId="0" applyNumberFormat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left" vertical="center"/>
    </xf>
    <xf numFmtId="0" fontId="5" fillId="7" borderId="7" xfId="1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/>
    </xf>
    <xf numFmtId="0" fontId="2" fillId="7" borderId="3" xfId="0" applyFont="1" applyFill="1" applyBorder="1"/>
    <xf numFmtId="0" fontId="5" fillId="7" borderId="3" xfId="1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/>
    </xf>
    <xf numFmtId="0" fontId="1" fillId="7" borderId="7" xfId="1" applyFont="1" applyFill="1" applyBorder="1" applyAlignment="1">
      <alignment horizontal="left" vertical="center"/>
    </xf>
    <xf numFmtId="0" fontId="1" fillId="7" borderId="1" xfId="1" applyFont="1" applyFill="1" applyBorder="1" applyAlignment="1">
      <alignment horizontal="left" vertical="center"/>
    </xf>
    <xf numFmtId="0" fontId="1" fillId="7" borderId="3" xfId="1" applyFont="1" applyFill="1" applyBorder="1"/>
    <xf numFmtId="0" fontId="1" fillId="7" borderId="1" xfId="0" applyFont="1" applyFill="1" applyBorder="1" applyAlignment="1">
      <alignment horizontal="left" vertical="center"/>
    </xf>
    <xf numFmtId="0" fontId="0" fillId="7" borderId="3" xfId="0" applyFill="1" applyBorder="1"/>
    <xf numFmtId="0" fontId="1" fillId="7" borderId="19" xfId="1" applyFont="1" applyFill="1" applyBorder="1" applyAlignment="1">
      <alignment horizontal="left" vertical="center"/>
    </xf>
    <xf numFmtId="0" fontId="1" fillId="7" borderId="24" xfId="0" applyFont="1" applyFill="1" applyBorder="1" applyAlignment="1">
      <alignment vertical="center"/>
    </xf>
    <xf numFmtId="0" fontId="12" fillId="7" borderId="20" xfId="3" applyFont="1" applyFill="1" applyBorder="1"/>
    <xf numFmtId="0" fontId="9" fillId="7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2" fillId="7" borderId="1" xfId="3" applyFont="1" applyFill="1" applyBorder="1"/>
    <xf numFmtId="0" fontId="9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9" fillId="7" borderId="1" xfId="0" applyFont="1" applyFill="1" applyBorder="1" applyAlignment="1">
      <alignment vertical="center"/>
    </xf>
    <xf numFmtId="0" fontId="12" fillId="7" borderId="1" xfId="0" applyFont="1" applyFill="1" applyBorder="1"/>
    <xf numFmtId="0" fontId="7" fillId="0" borderId="0" xfId="0" applyFont="1"/>
    <xf numFmtId="0" fontId="19" fillId="5" borderId="1" xfId="0" applyFont="1" applyFill="1" applyBorder="1"/>
    <xf numFmtId="0" fontId="19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21" fillId="2" borderId="1" xfId="0" applyFont="1" applyFill="1" applyBorder="1" applyAlignment="1">
      <alignment horizontal="right"/>
    </xf>
    <xf numFmtId="1" fontId="21" fillId="2" borderId="1" xfId="0" applyNumberFormat="1" applyFont="1" applyFill="1" applyBorder="1"/>
    <xf numFmtId="0" fontId="21" fillId="0" borderId="1" xfId="4" applyNumberFormat="1" applyFont="1" applyFill="1" applyBorder="1" applyAlignment="1">
      <alignment horizontal="right" vertical="center"/>
    </xf>
    <xf numFmtId="1" fontId="21" fillId="0" borderId="1" xfId="4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right"/>
    </xf>
    <xf numFmtId="1" fontId="22" fillId="0" borderId="1" xfId="0" applyNumberFormat="1" applyFont="1" applyBorder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0" fontId="24" fillId="8" borderId="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 vertical="center"/>
    </xf>
    <xf numFmtId="0" fontId="20" fillId="8" borderId="0" xfId="3" applyFont="1" applyFill="1" applyBorder="1"/>
    <xf numFmtId="0" fontId="20" fillId="8" borderId="0" xfId="0" applyFont="1" applyFill="1" applyBorder="1" applyAlignment="1">
      <alignment horizontal="left"/>
    </xf>
    <xf numFmtId="0" fontId="24" fillId="8" borderId="0" xfId="0" applyFont="1" applyFill="1" applyBorder="1"/>
    <xf numFmtId="0" fontId="20" fillId="8" borderId="0" xfId="0" applyFont="1" applyFill="1" applyBorder="1"/>
    <xf numFmtId="0" fontId="25" fillId="8" borderId="0" xfId="0" applyFont="1" applyFill="1" applyBorder="1" applyAlignment="1">
      <alignment horizontal="center"/>
    </xf>
    <xf numFmtId="0" fontId="26" fillId="8" borderId="0" xfId="0" applyFont="1" applyFill="1" applyBorder="1"/>
    <xf numFmtId="0" fontId="15" fillId="8" borderId="0" xfId="0" applyFont="1" applyFill="1" applyBorder="1" applyAlignment="1">
      <alignment horizontal="center"/>
    </xf>
    <xf numFmtId="0" fontId="7" fillId="7" borderId="1" xfId="0" applyFont="1" applyFill="1" applyBorder="1"/>
    <xf numFmtId="0" fontId="15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</cellXfs>
  <cellStyles count="5">
    <cellStyle name="Collegamento ipertestuale" xfId="1" builtinId="8"/>
    <cellStyle name="Excel Built-in Normal" xfId="2"/>
    <cellStyle name="Normale" xfId="0" builtinId="0"/>
    <cellStyle name="Normale 4" xfId="3"/>
    <cellStyle name="Percentuale" xfId="4" builtinId="5"/>
  </cellStyles>
  <dxfs count="0"/>
  <tableStyles count="0" defaultTableStyle="TableStyleMedium2" defaultPivotStyle="PivotStyleLight16"/>
  <colors>
    <mruColors>
      <color rgb="FFFFFF99"/>
      <color rgb="FF9BFFFF"/>
      <color rgb="FFFF6699"/>
      <color rgb="FFB5E2B2"/>
      <color rgb="FF1C1C68"/>
      <color rgb="FFFF99CC"/>
      <color rgb="FFCCFFCC"/>
      <color rgb="FFF397E4"/>
      <color rgb="FFD5FFD5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1600"/>
              <a:t>Relazioni/pareri rilasciati per tipo di procedimento</a:t>
            </a:r>
          </a:p>
          <a:p>
            <a:pPr>
              <a:defRPr sz="1600"/>
            </a:pPr>
            <a:r>
              <a:rPr lang="en-US" sz="1600"/>
              <a:t>(%)</a:t>
            </a:r>
          </a:p>
        </c:rich>
      </c:tx>
      <c:layout>
        <c:manualLayout>
          <c:xMode val="edge"/>
          <c:yMode val="edge"/>
          <c:x val="0.10633795582948126"/>
          <c:y val="2.9268292682926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960784313725492E-2"/>
          <c:y val="0.23709981167608285"/>
          <c:w val="0.61014165508723173"/>
          <c:h val="0.71770244821092277"/>
        </c:manualLayout>
      </c:layout>
      <c:pie3DChart>
        <c:varyColors val="1"/>
        <c:ser>
          <c:idx val="0"/>
          <c:order val="0"/>
          <c:tx>
            <c:strRef>
              <c:f>Grafici!$B$29</c:f>
              <c:strCache>
                <c:ptCount val="1"/>
                <c:pt idx="0">
                  <c:v>Relazioni/pareri rilasciati per tipo di procedimento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02F-4D3B-9DF9-1C44E11970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02F-4D3B-9DF9-1C44E11970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02F-4D3B-9DF9-1C44E11970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02F-4D3B-9DF9-1C44E119708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Grafici!$B$31:$B$34</c:f>
              <c:strCache>
                <c:ptCount val="4"/>
                <c:pt idx="0">
                  <c:v>PAUR Rilascio di AIA</c:v>
                </c:pt>
                <c:pt idx="1">
                  <c:v>Modifiche non sostanziali</c:v>
                </c:pt>
                <c:pt idx="2">
                  <c:v>Procedimenti di Rilascio AIA</c:v>
                </c:pt>
                <c:pt idx="3">
                  <c:v>Procedimenti di RIESAME AIA</c:v>
                </c:pt>
              </c:strCache>
            </c:strRef>
          </c:cat>
          <c:val>
            <c:numRef>
              <c:f>Grafici!$D$31:$D$34</c:f>
              <c:numCache>
                <c:formatCode>0</c:formatCode>
                <c:ptCount val="4"/>
                <c:pt idx="0">
                  <c:v>33.884297520661157</c:v>
                </c:pt>
                <c:pt idx="1">
                  <c:v>19.834710743801654</c:v>
                </c:pt>
                <c:pt idx="2">
                  <c:v>4.9586776859504136</c:v>
                </c:pt>
                <c:pt idx="3">
                  <c:v>41.32231404958678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A1-4B84-9771-BECC1E3D45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75810560444645"/>
          <c:y val="0.33694618322411396"/>
          <c:w val="0.32466907254168575"/>
          <c:h val="0.3583040370606415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it-IT" sz="1600"/>
              <a:t>Relazioni/pareri rilasciati per tipo di settore industriale/attività</a:t>
            </a:r>
          </a:p>
          <a:p>
            <a:pPr>
              <a:defRPr sz="1600"/>
            </a:pPr>
            <a:r>
              <a:rPr lang="it-IT" sz="1600"/>
              <a:t>(%)</a:t>
            </a:r>
          </a:p>
        </c:rich>
      </c:tx>
      <c:layout>
        <c:manualLayout>
          <c:xMode val="edge"/>
          <c:yMode val="edge"/>
          <c:x val="0.12902956140425137"/>
          <c:y val="2.4143876865684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832055532532113E-2"/>
          <c:y val="0.30257799569249094"/>
          <c:w val="0.66175438596491221"/>
          <c:h val="0.64787844791168903"/>
        </c:manualLayout>
      </c:layout>
      <c:pie3DChart>
        <c:varyColors val="1"/>
        <c:ser>
          <c:idx val="0"/>
          <c:order val="0"/>
          <c:tx>
            <c:strRef>
              <c:f>Grafici!$G$29</c:f>
              <c:strCache>
                <c:ptCount val="1"/>
                <c:pt idx="0">
                  <c:v>Relazioni/pareri rilasciati per tipo di settore industriale/attività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F9-41CA-8D40-7A4E3ECB36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F9-41CA-8D40-7A4E3ECB36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F9-41CA-8D40-7A4E3ECB36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7F9-41CA-8D40-7A4E3ECB36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7F9-41CA-8D40-7A4E3ECB36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7F9-41CA-8D40-7A4E3ECB36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7F9-41CA-8D40-7A4E3ECB368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7F9-41CA-8D40-7A4E3ECB36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7F9-41CA-8D40-7A4E3ECB368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7F9-41CA-8D40-7A4E3ECB36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7F9-41CA-8D40-7A4E3ECB3682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Grafici!$G$31:$G$41</c:f>
              <c:strCache>
                <c:ptCount val="11"/>
                <c:pt idx="0">
                  <c:v>Gestione Rifiuti</c:v>
                </c:pt>
                <c:pt idx="1">
                  <c:v>Settore chimico</c:v>
                </c:pt>
                <c:pt idx="2">
                  <c:v>Discarica</c:v>
                </c:pt>
                <c:pt idx="3">
                  <c:v>Cartiera</c:v>
                </c:pt>
                <c:pt idx="4">
                  <c:v>Galvanica-lavorazione metalli</c:v>
                </c:pt>
                <c:pt idx="5">
                  <c:v>Settore Alimentare</c:v>
                </c:pt>
                <c:pt idx="6">
                  <c:v>Cementificio-Ceramica</c:v>
                </c:pt>
                <c:pt idx="7">
                  <c:v>Allevamento</c:v>
                </c:pt>
                <c:pt idx="8">
                  <c:v>Produzione energia</c:v>
                </c:pt>
                <c:pt idx="9">
                  <c:v>Inceneritore</c:v>
                </c:pt>
                <c:pt idx="10">
                  <c:v>Altre attività* </c:v>
                </c:pt>
              </c:strCache>
            </c:strRef>
          </c:cat>
          <c:val>
            <c:numRef>
              <c:f>Grafici!$I$31:$I$41</c:f>
              <c:numCache>
                <c:formatCode>0</c:formatCode>
                <c:ptCount val="11"/>
                <c:pt idx="0">
                  <c:v>42.97520661157025</c:v>
                </c:pt>
                <c:pt idx="1">
                  <c:v>13.223140495867769</c:v>
                </c:pt>
                <c:pt idx="2">
                  <c:v>5.785123966942149</c:v>
                </c:pt>
                <c:pt idx="3">
                  <c:v>9.9173553719008272</c:v>
                </c:pt>
                <c:pt idx="4">
                  <c:v>3.3057851239669422</c:v>
                </c:pt>
                <c:pt idx="5">
                  <c:v>2.4793388429752068</c:v>
                </c:pt>
                <c:pt idx="6">
                  <c:v>3.3057851239669422</c:v>
                </c:pt>
                <c:pt idx="7">
                  <c:v>9.0909090909090917</c:v>
                </c:pt>
                <c:pt idx="8">
                  <c:v>1.6528925619834711</c:v>
                </c:pt>
                <c:pt idx="9">
                  <c:v>3.3057851239669422</c:v>
                </c:pt>
                <c:pt idx="10">
                  <c:v>4.9586776859504136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7F9-41CA-8D40-7A4E3ECB36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59493714601461"/>
          <c:y val="0.27719582545585497"/>
          <c:w val="0.28932582508350319"/>
          <c:h val="0.5782750754286555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1600"/>
              <a:t>Relazioni/pareri rilasciati per Provincia (%)</a:t>
            </a:r>
          </a:p>
        </c:rich>
      </c:tx>
      <c:layout>
        <c:manualLayout>
          <c:xMode val="edge"/>
          <c:yMode val="edge"/>
          <c:x val="0.19604633271439786"/>
          <c:y val="2.40993641996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985507246376812E-2"/>
          <c:y val="0.2159927042622401"/>
          <c:w val="0.8212336835821944"/>
          <c:h val="0.75819786132255573"/>
        </c:manualLayout>
      </c:layout>
      <c:pie3DChart>
        <c:varyColors val="1"/>
        <c:ser>
          <c:idx val="0"/>
          <c:order val="0"/>
          <c:tx>
            <c:strRef>
              <c:f>Grafici!$L$29</c:f>
              <c:strCache>
                <c:ptCount val="1"/>
                <c:pt idx="0">
                  <c:v>Relazioni/pareri rilasciati per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27-49CB-967F-9978173B5BC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27-49CB-967F-9978173B5BC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B27-49CB-967F-9978173B5BC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B27-49CB-967F-9978173B5BC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B27-49CB-967F-9978173B5BC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Grafici!$L$31:$L$35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Grafici!$N$31:$N$35</c:f>
              <c:numCache>
                <c:formatCode>0</c:formatCode>
                <c:ptCount val="5"/>
                <c:pt idx="0">
                  <c:v>33.057851239669418</c:v>
                </c:pt>
                <c:pt idx="1">
                  <c:v>19.008264462809919</c:v>
                </c:pt>
                <c:pt idx="2">
                  <c:v>3.3057851239669422</c:v>
                </c:pt>
                <c:pt idx="3">
                  <c:v>28.925619834710744</c:v>
                </c:pt>
                <c:pt idx="4">
                  <c:v>15.702479338842975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27-49CB-967F-9978173B5B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00675826987169"/>
          <c:y val="0.28462921406795644"/>
          <c:w val="0.14604437478490545"/>
          <c:h val="0.397089393647589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0</xdr:rowOff>
    </xdr:from>
    <xdr:to>
      <xdr:col>4</xdr:col>
      <xdr:colOff>38100</xdr:colOff>
      <xdr:row>22</xdr:row>
      <xdr:rowOff>28575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</xdr:row>
      <xdr:rowOff>9526</xdr:rowOff>
    </xdr:from>
    <xdr:to>
      <xdr:col>9</xdr:col>
      <xdr:colOff>409575</xdr:colOff>
      <xdr:row>21</xdr:row>
      <xdr:rowOff>123826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9526</xdr:colOff>
      <xdr:row>2</xdr:row>
      <xdr:rowOff>187781</xdr:rowOff>
    </xdr:from>
    <xdr:to>
      <xdr:col>15</xdr:col>
      <xdr:colOff>314325</xdr:colOff>
      <xdr:row>22</xdr:row>
      <xdr:rowOff>66675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%20nuo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o avanzamento lavori AIA"/>
      <sheetName val="Assegnazioni"/>
      <sheetName val="Rendicontazione AIA 202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..\AeA%20Villa%20Santa%20Lucia%20impianto%20unificato\01%20Paur%20124_2021%20del%207.12.2021" TargetMode="External"/><Relationship Id="rId7" Type="http://schemas.openxmlformats.org/officeDocument/2006/relationships/hyperlink" Target="..\Self%20Garden%20Srl\01_Riesame_43-2022" TargetMode="External"/><Relationship Id="rId2" Type="http://schemas.openxmlformats.org/officeDocument/2006/relationships/hyperlink" Target="..\Cartiere%20di%20Guarcino%20S.p.a\01_Rinnovo%20del%2004-11-2014" TargetMode="External"/><Relationship Id="rId1" Type="http://schemas.openxmlformats.org/officeDocument/2006/relationships/hyperlink" Target="..\Takeda%20Manufacturing%20Italia%20S.P.A.%20(ex%20Baxter%20Manufactoring%20S.p.A)\01%20Riesame%20con%20valenza%20di%20rinnovo_prat%2050_2022%20del%2016.09.2022" TargetMode="External"/><Relationship Id="rId6" Type="http://schemas.openxmlformats.org/officeDocument/2006/relationships/hyperlink" Target="..\Tecnologie%20galvaniche%20innocenti\01_Riesame%20del%2023.01.2023_cod.prat.89_2022" TargetMode="External"/><Relationship Id="rId5" Type="http://schemas.openxmlformats.org/officeDocument/2006/relationships/hyperlink" Target="..\E.%20Giovi%20S.r.l.%20-%20TMB%20Malagrotta%201%20e%202\04_MNS%20del%2005.04.2023" TargetMode="External"/><Relationship Id="rId10" Type="http://schemas.openxmlformats.org/officeDocument/2006/relationships/comments" Target="../comments1.xml"/><Relationship Id="rId4" Type="http://schemas.openxmlformats.org/officeDocument/2006/relationships/hyperlink" Target="..\Cartoni%20Liri%20(ex%20Cartiera%20sul%20Liri_ex%20Cartiera%20Isolana_ex%20MC%20Liri%20Cartiera)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6"/>
  <sheetViews>
    <sheetView tabSelected="1" zoomScale="85" zoomScaleNormal="85" workbookViewId="0">
      <pane ySplit="3" topLeftCell="A4" activePane="bottomLeft" state="frozen"/>
      <selection pane="bottomLeft" activeCell="K98" sqref="K98"/>
    </sheetView>
  </sheetViews>
  <sheetFormatPr defaultColWidth="16.5703125" defaultRowHeight="15" x14ac:dyDescent="0.25"/>
  <cols>
    <col min="1" max="1" width="39.5703125" style="3" bestFit="1" customWidth="1"/>
    <col min="2" max="2" width="22" style="3" customWidth="1"/>
    <col min="3" max="3" width="22" style="8" customWidth="1"/>
    <col min="4" max="4" width="28.85546875" style="3" bestFit="1" customWidth="1"/>
    <col min="5" max="6" width="10.5703125" style="3" customWidth="1"/>
    <col min="7" max="7" width="28.85546875" style="3" bestFit="1" customWidth="1"/>
    <col min="8" max="10" width="9.42578125" style="3" customWidth="1"/>
    <col min="11" max="11" width="32.42578125" style="3" customWidth="1"/>
    <col min="12" max="12" width="16.5703125" style="3"/>
    <col min="13" max="13" width="23.85546875" style="3" bestFit="1" customWidth="1"/>
    <col min="14" max="16384" width="16.5703125" style="3"/>
  </cols>
  <sheetData>
    <row r="1" spans="1:14" x14ac:dyDescent="0.25">
      <c r="A1" s="52" t="s">
        <v>130</v>
      </c>
      <c r="B1" s="109">
        <v>2024</v>
      </c>
    </row>
    <row r="2" spans="1:14" ht="15.75" thickBot="1" x14ac:dyDescent="0.3"/>
    <row r="3" spans="1:14" ht="32.25" thickBot="1" x14ac:dyDescent="0.3">
      <c r="A3" s="1" t="s">
        <v>16</v>
      </c>
      <c r="B3" s="14" t="s">
        <v>92</v>
      </c>
      <c r="C3" s="13" t="s">
        <v>93</v>
      </c>
      <c r="D3" s="2" t="s">
        <v>104</v>
      </c>
      <c r="E3" s="1" t="s">
        <v>132</v>
      </c>
      <c r="F3" s="15"/>
    </row>
    <row r="4" spans="1:14" ht="15" customHeight="1" x14ac:dyDescent="0.25">
      <c r="A4" s="53" t="s">
        <v>9</v>
      </c>
      <c r="B4" s="54" t="s">
        <v>45</v>
      </c>
      <c r="C4" s="55" t="s">
        <v>95</v>
      </c>
      <c r="D4" s="56" t="s">
        <v>106</v>
      </c>
      <c r="E4" s="57">
        <v>1</v>
      </c>
      <c r="F4" s="16"/>
      <c r="K4" s="111" t="s">
        <v>119</v>
      </c>
      <c r="L4" s="111"/>
      <c r="M4" s="111"/>
    </row>
    <row r="5" spans="1:14" ht="15" customHeight="1" x14ac:dyDescent="0.25">
      <c r="A5" s="58" t="s">
        <v>48</v>
      </c>
      <c r="B5" s="54" t="s">
        <v>128</v>
      </c>
      <c r="C5" s="59" t="s">
        <v>102</v>
      </c>
      <c r="D5" s="56" t="s">
        <v>105</v>
      </c>
      <c r="E5" s="57">
        <v>4</v>
      </c>
      <c r="F5" s="16"/>
      <c r="G5" s="22" t="s">
        <v>122</v>
      </c>
      <c r="H5" s="20">
        <f>SUM($E$4:$E$103)</f>
        <v>121</v>
      </c>
      <c r="I5" s="16"/>
      <c r="J5" s="4"/>
      <c r="K5" s="32" t="s">
        <v>120</v>
      </c>
      <c r="L5" s="33" t="s">
        <v>124</v>
      </c>
      <c r="M5" s="32" t="s">
        <v>121</v>
      </c>
    </row>
    <row r="6" spans="1:14" x14ac:dyDescent="0.25">
      <c r="A6" s="60" t="s">
        <v>74</v>
      </c>
      <c r="B6" s="54" t="s">
        <v>45</v>
      </c>
      <c r="C6" s="61" t="s">
        <v>94</v>
      </c>
      <c r="D6" s="56" t="s">
        <v>106</v>
      </c>
      <c r="E6" s="57">
        <v>1</v>
      </c>
      <c r="F6" s="16"/>
      <c r="G6" s="12" t="s">
        <v>108</v>
      </c>
      <c r="H6" s="28">
        <f>SUMIF($D$4:$D$103,$G6,$E$4:$E$103)</f>
        <v>41</v>
      </c>
      <c r="I6" s="26"/>
      <c r="J6" s="4"/>
      <c r="K6" s="23" t="str">
        <f>G6</f>
        <v>PAUR Rilascio di AIA</v>
      </c>
      <c r="L6" s="9">
        <f>$H$6</f>
        <v>41</v>
      </c>
      <c r="M6" s="11">
        <f>100*$H$6/$H$5</f>
        <v>33.884297520661157</v>
      </c>
    </row>
    <row r="7" spans="1:14" s="6" customFormat="1" ht="15.75" thickBot="1" x14ac:dyDescent="0.3">
      <c r="A7" s="58" t="s">
        <v>47</v>
      </c>
      <c r="B7" s="54" t="s">
        <v>23</v>
      </c>
      <c r="C7" s="62" t="s">
        <v>103</v>
      </c>
      <c r="D7" s="56" t="s">
        <v>108</v>
      </c>
      <c r="E7" s="63" t="s">
        <v>110</v>
      </c>
      <c r="F7" s="17"/>
      <c r="G7" s="12" t="s">
        <v>106</v>
      </c>
      <c r="H7" s="28">
        <f ca="1">SUMIF($D$4:$E$103,$G$7,$E$4:$E$103)</f>
        <v>24</v>
      </c>
      <c r="I7" s="26"/>
      <c r="J7" s="4"/>
      <c r="K7" s="37" t="str">
        <f>G7</f>
        <v>Modifiche non sostanziali</v>
      </c>
      <c r="L7" s="38">
        <f ca="1">$H$7</f>
        <v>24</v>
      </c>
      <c r="M7" s="39">
        <f ca="1">100*$H$7/$H$5</f>
        <v>19.834710743801654</v>
      </c>
      <c r="N7" s="3"/>
    </row>
    <row r="8" spans="1:14" ht="15" customHeight="1" x14ac:dyDescent="0.25">
      <c r="A8" s="64" t="s">
        <v>83</v>
      </c>
      <c r="B8" s="54" t="s">
        <v>128</v>
      </c>
      <c r="C8" s="55" t="s">
        <v>95</v>
      </c>
      <c r="D8" s="56" t="s">
        <v>105</v>
      </c>
      <c r="E8" s="57">
        <v>1</v>
      </c>
      <c r="F8" s="16"/>
      <c r="G8" s="12" t="s">
        <v>107</v>
      </c>
      <c r="H8" s="28">
        <f ca="1">SUMIF($D$4:$E$103,$G$8,$E$4:$E$103)</f>
        <v>6</v>
      </c>
      <c r="I8" s="26"/>
      <c r="J8" s="4"/>
      <c r="K8" s="23" t="str">
        <f>G8</f>
        <v>Procedimenti di Rilascio AIA</v>
      </c>
      <c r="L8" s="9">
        <f ca="1">H$8</f>
        <v>6</v>
      </c>
      <c r="M8" s="11">
        <f ca="1">100*$H$8/$H$5</f>
        <v>4.9586776859504136</v>
      </c>
    </row>
    <row r="9" spans="1:14" ht="15.75" thickBot="1" x14ac:dyDescent="0.3">
      <c r="A9" s="64" t="s">
        <v>84</v>
      </c>
      <c r="B9" s="54" t="s">
        <v>128</v>
      </c>
      <c r="C9" s="62" t="s">
        <v>103</v>
      </c>
      <c r="D9" s="56" t="s">
        <v>106</v>
      </c>
      <c r="E9" s="57">
        <v>1</v>
      </c>
      <c r="F9" s="16"/>
      <c r="G9" s="12" t="s">
        <v>105</v>
      </c>
      <c r="H9" s="28">
        <f ca="1">SUMIF($D$4:$E$103,$G$9,$E$4:$E$103)</f>
        <v>50</v>
      </c>
      <c r="I9" s="26"/>
      <c r="K9" s="37" t="str">
        <f>G9</f>
        <v>Procedimenti di RIESAME AIA</v>
      </c>
      <c r="L9" s="38">
        <f ca="1">$H$9</f>
        <v>50</v>
      </c>
      <c r="M9" s="39">
        <f ca="1">100*$H$9/$H$5</f>
        <v>41.32231404958678</v>
      </c>
    </row>
    <row r="10" spans="1:14" ht="15.75" thickBot="1" x14ac:dyDescent="0.3">
      <c r="A10" s="64" t="s">
        <v>84</v>
      </c>
      <c r="B10" s="54" t="s">
        <v>128</v>
      </c>
      <c r="C10" s="62" t="s">
        <v>103</v>
      </c>
      <c r="D10" s="56" t="s">
        <v>105</v>
      </c>
      <c r="E10" s="57">
        <v>2</v>
      </c>
      <c r="F10" s="16"/>
      <c r="G10" s="31" t="s">
        <v>123</v>
      </c>
      <c r="H10" s="3">
        <f ca="1">SUM($H$6:$H$9)</f>
        <v>121</v>
      </c>
      <c r="I10" s="30" t="str">
        <f ca="1">IF($H$10=$H$5,"OK!","KO :(")</f>
        <v>OK!</v>
      </c>
      <c r="K10" s="91" t="s">
        <v>122</v>
      </c>
      <c r="L10" s="92">
        <f ca="1">SUM(L$6:L$9)</f>
        <v>121</v>
      </c>
      <c r="M10" s="93">
        <f ca="1">SUM(M$6:M$9)</f>
        <v>100</v>
      </c>
    </row>
    <row r="11" spans="1:14" ht="15.75" thickBot="1" x14ac:dyDescent="0.3">
      <c r="A11" s="65" t="s">
        <v>2</v>
      </c>
      <c r="B11" s="54" t="s">
        <v>128</v>
      </c>
      <c r="C11" s="62" t="s">
        <v>103</v>
      </c>
      <c r="D11" s="56" t="s">
        <v>108</v>
      </c>
      <c r="E11" s="57">
        <v>1</v>
      </c>
      <c r="F11" s="16"/>
    </row>
    <row r="12" spans="1:14" ht="15.75" thickBot="1" x14ac:dyDescent="0.3">
      <c r="A12" s="58" t="s">
        <v>14</v>
      </c>
      <c r="B12" s="54" t="s">
        <v>128</v>
      </c>
      <c r="C12" s="59" t="s">
        <v>98</v>
      </c>
      <c r="D12" s="56" t="s">
        <v>105</v>
      </c>
      <c r="E12" s="57">
        <v>1</v>
      </c>
      <c r="F12" s="16"/>
    </row>
    <row r="13" spans="1:14" ht="15.75" thickBot="1" x14ac:dyDescent="0.3">
      <c r="A13" s="64" t="s">
        <v>39</v>
      </c>
      <c r="B13" s="54" t="s">
        <v>17</v>
      </c>
      <c r="C13" s="61" t="s">
        <v>94</v>
      </c>
      <c r="D13" s="56" t="s">
        <v>108</v>
      </c>
      <c r="E13" s="57">
        <v>1</v>
      </c>
      <c r="F13" s="16"/>
      <c r="K13" s="112" t="s">
        <v>126</v>
      </c>
      <c r="L13" s="113"/>
      <c r="M13" s="113"/>
    </row>
    <row r="14" spans="1:14" ht="15.75" thickBot="1" x14ac:dyDescent="0.3">
      <c r="A14" s="64" t="s">
        <v>6</v>
      </c>
      <c r="B14" s="54" t="s">
        <v>45</v>
      </c>
      <c r="C14" s="59" t="s">
        <v>98</v>
      </c>
      <c r="D14" s="56" t="s">
        <v>105</v>
      </c>
      <c r="E14" s="57">
        <v>1</v>
      </c>
      <c r="F14" s="16"/>
      <c r="G14" s="22" t="s">
        <v>122</v>
      </c>
      <c r="H14" s="20">
        <f>SUM($E$4:$E$103)</f>
        <v>121</v>
      </c>
      <c r="I14" s="16"/>
      <c r="K14" s="34" t="s">
        <v>93</v>
      </c>
      <c r="L14" s="35" t="s">
        <v>124</v>
      </c>
      <c r="M14" s="36" t="s">
        <v>125</v>
      </c>
    </row>
    <row r="15" spans="1:14" x14ac:dyDescent="0.25">
      <c r="A15" s="64" t="s">
        <v>82</v>
      </c>
      <c r="B15" s="54" t="s">
        <v>17</v>
      </c>
      <c r="C15" s="61" t="s">
        <v>94</v>
      </c>
      <c r="D15" s="56" t="s">
        <v>105</v>
      </c>
      <c r="E15" s="57">
        <v>1</v>
      </c>
      <c r="F15" s="16"/>
      <c r="G15" s="19" t="s">
        <v>94</v>
      </c>
      <c r="H15" s="29">
        <f>SUMIF($C$4:$C$103,$G$15,$E$4:$E$103)</f>
        <v>52</v>
      </c>
      <c r="I15" s="27"/>
      <c r="K15" s="24" t="s">
        <v>94</v>
      </c>
      <c r="L15" s="10">
        <f t="shared" ref="L15:L25" si="0">H15</f>
        <v>52</v>
      </c>
      <c r="M15" s="11">
        <f>100*L15/H14</f>
        <v>42.97520661157025</v>
      </c>
    </row>
    <row r="16" spans="1:14" x14ac:dyDescent="0.25">
      <c r="A16" s="64" t="s">
        <v>41</v>
      </c>
      <c r="B16" s="54" t="s">
        <v>129</v>
      </c>
      <c r="C16" s="59" t="s">
        <v>100</v>
      </c>
      <c r="D16" s="56" t="s">
        <v>108</v>
      </c>
      <c r="E16" s="57">
        <v>2</v>
      </c>
      <c r="F16" s="16"/>
      <c r="G16" s="19" t="s">
        <v>95</v>
      </c>
      <c r="H16" s="29">
        <f>SUMIF($C$4:$C$103,$G$16,$E$4:$E$103)</f>
        <v>16</v>
      </c>
      <c r="I16" s="27"/>
      <c r="K16" s="40" t="s">
        <v>95</v>
      </c>
      <c r="L16" s="41">
        <f t="shared" si="0"/>
        <v>16</v>
      </c>
      <c r="M16" s="39">
        <f>100*L16/H14</f>
        <v>13.223140495867769</v>
      </c>
    </row>
    <row r="17" spans="1:13" x14ac:dyDescent="0.25">
      <c r="A17" s="64" t="s">
        <v>5</v>
      </c>
      <c r="B17" s="54" t="s">
        <v>17</v>
      </c>
      <c r="C17" s="55" t="s">
        <v>95</v>
      </c>
      <c r="D17" s="56" t="s">
        <v>105</v>
      </c>
      <c r="E17" s="57">
        <v>1</v>
      </c>
      <c r="F17" s="16"/>
      <c r="G17" s="21" t="s">
        <v>96</v>
      </c>
      <c r="H17" s="29">
        <f>SUMIF($C$4:$C$103,$G$17,$E$4:$E$103)</f>
        <v>7</v>
      </c>
      <c r="I17" s="27"/>
      <c r="K17" s="25" t="s">
        <v>96</v>
      </c>
      <c r="L17" s="10">
        <f t="shared" si="0"/>
        <v>7</v>
      </c>
      <c r="M17" s="11">
        <f>100*L17/H14</f>
        <v>5.785123966942149</v>
      </c>
    </row>
    <row r="18" spans="1:13" s="8" customFormat="1" x14ac:dyDescent="0.25">
      <c r="A18" s="64" t="s">
        <v>26</v>
      </c>
      <c r="B18" s="54" t="s">
        <v>129</v>
      </c>
      <c r="C18" s="59" t="s">
        <v>100</v>
      </c>
      <c r="D18" s="56" t="s">
        <v>105</v>
      </c>
      <c r="E18" s="57">
        <v>3</v>
      </c>
      <c r="F18" s="18"/>
      <c r="G18" s="19" t="s">
        <v>97</v>
      </c>
      <c r="H18" s="29">
        <f>SUMIF($C$4:$C$103,$G$18,$E$4:$E$103)</f>
        <v>12</v>
      </c>
      <c r="I18" s="27"/>
      <c r="J18" s="3"/>
      <c r="K18" s="40" t="s">
        <v>97</v>
      </c>
      <c r="L18" s="41">
        <f t="shared" si="0"/>
        <v>12</v>
      </c>
      <c r="M18" s="39">
        <f>100*L18/H14</f>
        <v>9.9173553719008272</v>
      </c>
    </row>
    <row r="19" spans="1:13" ht="15" customHeight="1" x14ac:dyDescent="0.25">
      <c r="A19" s="64" t="s">
        <v>12</v>
      </c>
      <c r="B19" s="54" t="s">
        <v>17</v>
      </c>
      <c r="C19" s="55" t="s">
        <v>95</v>
      </c>
      <c r="D19" s="56" t="s">
        <v>108</v>
      </c>
      <c r="E19" s="57">
        <v>2</v>
      </c>
      <c r="F19" s="16"/>
      <c r="G19" s="21" t="s">
        <v>98</v>
      </c>
      <c r="H19" s="29">
        <f>SUMIF($C$4:$C$103,$G$19,$E$4:$E$103)</f>
        <v>4</v>
      </c>
      <c r="I19" s="27"/>
      <c r="J19" s="8"/>
      <c r="K19" s="25" t="s">
        <v>98</v>
      </c>
      <c r="L19" s="10">
        <f t="shared" si="0"/>
        <v>4</v>
      </c>
      <c r="M19" s="11">
        <f>100*L19/H14</f>
        <v>3.3057851239669422</v>
      </c>
    </row>
    <row r="20" spans="1:13" x14ac:dyDescent="0.25">
      <c r="A20" s="64" t="s">
        <v>3</v>
      </c>
      <c r="B20" s="54" t="s">
        <v>128</v>
      </c>
      <c r="C20" s="61" t="s">
        <v>94</v>
      </c>
      <c r="D20" s="56" t="s">
        <v>105</v>
      </c>
      <c r="E20" s="57">
        <v>1</v>
      </c>
      <c r="F20" s="16"/>
      <c r="G20" s="21" t="s">
        <v>99</v>
      </c>
      <c r="H20" s="29">
        <f>SUMIF($C$4:$C$103,$G$20,$E$4:$E$103)</f>
        <v>3</v>
      </c>
      <c r="I20" s="27"/>
      <c r="K20" s="42" t="s">
        <v>99</v>
      </c>
      <c r="L20" s="41">
        <f t="shared" si="0"/>
        <v>3</v>
      </c>
      <c r="M20" s="39">
        <f>100*L20/H14</f>
        <v>2.4793388429752068</v>
      </c>
    </row>
    <row r="21" spans="1:13" x14ac:dyDescent="0.25">
      <c r="A21" s="64" t="s">
        <v>50</v>
      </c>
      <c r="B21" s="54" t="s">
        <v>129</v>
      </c>
      <c r="C21" s="61" t="s">
        <v>94</v>
      </c>
      <c r="D21" s="56" t="s">
        <v>108</v>
      </c>
      <c r="E21" s="57">
        <v>3</v>
      </c>
      <c r="F21" s="16"/>
      <c r="G21" s="21" t="s">
        <v>109</v>
      </c>
      <c r="H21" s="29">
        <f>SUMIF($C$4:$C$103,$G$21,$E$4:$E$103)</f>
        <v>4</v>
      </c>
      <c r="I21" s="27"/>
      <c r="K21" s="25" t="s">
        <v>109</v>
      </c>
      <c r="L21" s="10">
        <f t="shared" si="0"/>
        <v>4</v>
      </c>
      <c r="M21" s="11">
        <f>100*L21/H14</f>
        <v>3.3057851239669422</v>
      </c>
    </row>
    <row r="22" spans="1:13" ht="15.75" thickBot="1" x14ac:dyDescent="0.3">
      <c r="A22" s="64" t="s">
        <v>51</v>
      </c>
      <c r="B22" s="54" t="s">
        <v>128</v>
      </c>
      <c r="C22" s="55" t="s">
        <v>95</v>
      </c>
      <c r="D22" s="66" t="s">
        <v>107</v>
      </c>
      <c r="E22" s="57">
        <v>1</v>
      </c>
      <c r="F22" s="16"/>
      <c r="G22" s="21" t="s">
        <v>100</v>
      </c>
      <c r="H22" s="29">
        <f>SUMIF($C$4:$C$103,$G$22,$E$4:$E$103)</f>
        <v>11</v>
      </c>
      <c r="I22" s="27"/>
      <c r="K22" s="42" t="s">
        <v>100</v>
      </c>
      <c r="L22" s="41">
        <f t="shared" si="0"/>
        <v>11</v>
      </c>
      <c r="M22" s="39">
        <f>100*L22/H14</f>
        <v>9.0909090909090917</v>
      </c>
    </row>
    <row r="23" spans="1:13" x14ac:dyDescent="0.25">
      <c r="A23" s="64" t="s">
        <v>91</v>
      </c>
      <c r="B23" s="54" t="s">
        <v>129</v>
      </c>
      <c r="C23" s="61" t="s">
        <v>94</v>
      </c>
      <c r="D23" s="56" t="s">
        <v>106</v>
      </c>
      <c r="E23" s="57">
        <v>1</v>
      </c>
      <c r="F23" s="16"/>
      <c r="G23" s="21" t="s">
        <v>101</v>
      </c>
      <c r="H23" s="29">
        <f>SUMIF($C$4:$C$103,$G$23,$E$4:$E$103)</f>
        <v>2</v>
      </c>
      <c r="I23" s="27"/>
      <c r="K23" s="25" t="s">
        <v>101</v>
      </c>
      <c r="L23" s="10">
        <f t="shared" si="0"/>
        <v>2</v>
      </c>
      <c r="M23" s="11">
        <f>100*L23/H14</f>
        <v>1.6528925619834711</v>
      </c>
    </row>
    <row r="24" spans="1:13" x14ac:dyDescent="0.25">
      <c r="A24" s="64" t="s">
        <v>56</v>
      </c>
      <c r="B24" s="54" t="s">
        <v>45</v>
      </c>
      <c r="C24" s="61" t="s">
        <v>94</v>
      </c>
      <c r="D24" s="56" t="s">
        <v>106</v>
      </c>
      <c r="E24" s="57">
        <v>1</v>
      </c>
      <c r="F24" s="16"/>
      <c r="G24" s="21" t="s">
        <v>102</v>
      </c>
      <c r="H24" s="29">
        <f>SUMIF($C$4:$C$103,$G$24,$E$4:$E$103)</f>
        <v>4</v>
      </c>
      <c r="I24" s="27"/>
      <c r="K24" s="42" t="s">
        <v>102</v>
      </c>
      <c r="L24" s="41">
        <f t="shared" si="0"/>
        <v>4</v>
      </c>
      <c r="M24" s="39">
        <f>100*L24/H14</f>
        <v>3.3057851239669422</v>
      </c>
    </row>
    <row r="25" spans="1:13" x14ac:dyDescent="0.25">
      <c r="A25" s="64" t="s">
        <v>66</v>
      </c>
      <c r="B25" s="54" t="s">
        <v>128</v>
      </c>
      <c r="C25" s="61" t="s">
        <v>97</v>
      </c>
      <c r="D25" s="56" t="s">
        <v>105</v>
      </c>
      <c r="E25" s="57">
        <v>1</v>
      </c>
      <c r="F25" s="16"/>
      <c r="G25" s="21" t="s">
        <v>103</v>
      </c>
      <c r="H25" s="29">
        <f>SUMIF($C$4:$C$103,$G$25,$E$4:$E$103)</f>
        <v>6</v>
      </c>
      <c r="I25" s="27"/>
      <c r="K25" s="25" t="s">
        <v>103</v>
      </c>
      <c r="L25" s="10">
        <f t="shared" si="0"/>
        <v>6</v>
      </c>
      <c r="M25" s="11">
        <f>100*L25/H14</f>
        <v>4.9586776859504136</v>
      </c>
    </row>
    <row r="26" spans="1:13" x14ac:dyDescent="0.25">
      <c r="A26" s="64" t="s">
        <v>54</v>
      </c>
      <c r="B26" s="54" t="s">
        <v>128</v>
      </c>
      <c r="C26" s="61" t="s">
        <v>97</v>
      </c>
      <c r="D26" s="56" t="s">
        <v>105</v>
      </c>
      <c r="E26" s="57">
        <v>1</v>
      </c>
      <c r="F26" s="16"/>
      <c r="G26" s="31" t="s">
        <v>123</v>
      </c>
      <c r="H26" s="3">
        <f>SUM($H$15:$H$25)</f>
        <v>121</v>
      </c>
      <c r="I26" s="30" t="str">
        <f>IF(H$26=H$14,"OK!","KO :(")</f>
        <v>OK!</v>
      </c>
      <c r="K26" s="91" t="s">
        <v>122</v>
      </c>
      <c r="L26" s="92">
        <f>SUM($L15:$L25)</f>
        <v>121</v>
      </c>
      <c r="M26" s="94">
        <f>SUM($M$15:$M$25)</f>
        <v>100.00000000000003</v>
      </c>
    </row>
    <row r="27" spans="1:13" ht="15.75" thickBot="1" x14ac:dyDescent="0.3">
      <c r="A27" s="67" t="s">
        <v>0</v>
      </c>
      <c r="B27" s="54" t="s">
        <v>128</v>
      </c>
      <c r="C27" s="61" t="s">
        <v>97</v>
      </c>
      <c r="D27" s="56" t="s">
        <v>105</v>
      </c>
      <c r="E27" s="57">
        <v>1</v>
      </c>
      <c r="F27" s="16"/>
    </row>
    <row r="28" spans="1:13" ht="15.75" thickBot="1" x14ac:dyDescent="0.3">
      <c r="A28" s="68" t="s">
        <v>37</v>
      </c>
      <c r="B28" s="54" t="s">
        <v>128</v>
      </c>
      <c r="C28" s="61" t="s">
        <v>97</v>
      </c>
      <c r="D28" s="56" t="s">
        <v>105</v>
      </c>
      <c r="E28" s="57">
        <v>1</v>
      </c>
      <c r="F28" s="16"/>
      <c r="K28" s="112" t="s">
        <v>127</v>
      </c>
      <c r="L28" s="113"/>
      <c r="M28" s="113"/>
    </row>
    <row r="29" spans="1:13" ht="15.75" thickBot="1" x14ac:dyDescent="0.3">
      <c r="A29" s="64" t="s">
        <v>34</v>
      </c>
      <c r="B29" s="54" t="s">
        <v>128</v>
      </c>
      <c r="C29" s="59" t="s">
        <v>99</v>
      </c>
      <c r="D29" s="56" t="s">
        <v>105</v>
      </c>
      <c r="E29" s="57">
        <v>1</v>
      </c>
      <c r="F29" s="16"/>
      <c r="K29" s="34" t="s">
        <v>92</v>
      </c>
      <c r="L29" s="35" t="s">
        <v>124</v>
      </c>
      <c r="M29" s="36" t="s">
        <v>125</v>
      </c>
    </row>
    <row r="30" spans="1:13" ht="15" customHeight="1" x14ac:dyDescent="0.25">
      <c r="A30" s="64" t="s">
        <v>111</v>
      </c>
      <c r="B30" s="54" t="s">
        <v>128</v>
      </c>
      <c r="C30" s="55" t="s">
        <v>95</v>
      </c>
      <c r="D30" s="56" t="s">
        <v>106</v>
      </c>
      <c r="E30" s="57">
        <v>1</v>
      </c>
      <c r="F30" s="16"/>
      <c r="G30" s="22" t="s">
        <v>122</v>
      </c>
      <c r="H30" s="20">
        <f>SUM($E$4:$E$103)</f>
        <v>121</v>
      </c>
      <c r="K30" s="43" t="s">
        <v>128</v>
      </c>
      <c r="L30" s="46">
        <f>$H$31</f>
        <v>40</v>
      </c>
      <c r="M30" s="47">
        <f>100*$L$30/$H$30</f>
        <v>33.057851239669418</v>
      </c>
    </row>
    <row r="31" spans="1:13" ht="15" customHeight="1" x14ac:dyDescent="0.25">
      <c r="A31" s="64" t="s">
        <v>111</v>
      </c>
      <c r="B31" s="54" t="s">
        <v>128</v>
      </c>
      <c r="C31" s="55" t="s">
        <v>95</v>
      </c>
      <c r="D31" s="56" t="s">
        <v>105</v>
      </c>
      <c r="E31" s="57">
        <v>1</v>
      </c>
      <c r="F31" s="16"/>
      <c r="G31" s="43" t="s">
        <v>128</v>
      </c>
      <c r="H31" s="29">
        <f>SUMIF($B$4:$B$103,$G$31,$E$4:$E$103)</f>
        <v>40</v>
      </c>
      <c r="K31" s="50" t="s">
        <v>45</v>
      </c>
      <c r="L31" s="38">
        <f>$H$32</f>
        <v>23</v>
      </c>
      <c r="M31" s="51">
        <f>100*$L$31/$H$30</f>
        <v>19.008264462809919</v>
      </c>
    </row>
    <row r="32" spans="1:13" x14ac:dyDescent="0.25">
      <c r="A32" s="64" t="s">
        <v>79</v>
      </c>
      <c r="B32" s="54" t="s">
        <v>45</v>
      </c>
      <c r="C32" s="59" t="s">
        <v>100</v>
      </c>
      <c r="D32" s="56" t="s">
        <v>108</v>
      </c>
      <c r="E32" s="57">
        <v>1</v>
      </c>
      <c r="F32" s="16"/>
      <c r="G32" s="43" t="s">
        <v>45</v>
      </c>
      <c r="H32" s="29">
        <f>SUMIF($B$4:$B$103,$G$32,$E$4:$E$103)</f>
        <v>23</v>
      </c>
      <c r="K32" s="43" t="s">
        <v>23</v>
      </c>
      <c r="L32" s="9">
        <f>$H$33</f>
        <v>4</v>
      </c>
      <c r="M32" s="48">
        <f>100*$L$32/$H$30</f>
        <v>3.3057851239669422</v>
      </c>
    </row>
    <row r="33" spans="1:13" x14ac:dyDescent="0.25">
      <c r="A33" s="64" t="s">
        <v>64</v>
      </c>
      <c r="B33" s="54" t="s">
        <v>17</v>
      </c>
      <c r="C33" s="61" t="s">
        <v>94</v>
      </c>
      <c r="D33" s="56" t="s">
        <v>105</v>
      </c>
      <c r="E33" s="57">
        <v>1</v>
      </c>
      <c r="F33" s="16"/>
      <c r="G33" s="43" t="s">
        <v>23</v>
      </c>
      <c r="H33" s="29">
        <f>SUMIF($B$4:$B$103,$G$33,$E$4:$E$103)</f>
        <v>4</v>
      </c>
      <c r="K33" s="50" t="s">
        <v>17</v>
      </c>
      <c r="L33" s="38">
        <f>$H$34</f>
        <v>35</v>
      </c>
      <c r="M33" s="51">
        <f>100*$L$33/$H$30</f>
        <v>28.925619834710744</v>
      </c>
    </row>
    <row r="34" spans="1:13" x14ac:dyDescent="0.25">
      <c r="A34" s="64" t="s">
        <v>76</v>
      </c>
      <c r="B34" s="54" t="s">
        <v>17</v>
      </c>
      <c r="C34" s="61" t="s">
        <v>94</v>
      </c>
      <c r="D34" s="56" t="s">
        <v>108</v>
      </c>
      <c r="E34" s="57">
        <v>1</v>
      </c>
      <c r="F34" s="16"/>
      <c r="G34" s="43" t="s">
        <v>17</v>
      </c>
      <c r="H34" s="29">
        <f>SUMIF($B$4:$B$103,$G$34,$E$4:$E$103)</f>
        <v>35</v>
      </c>
      <c r="K34" s="44" t="s">
        <v>129</v>
      </c>
      <c r="L34" s="9">
        <f>$H$35</f>
        <v>19</v>
      </c>
      <c r="M34" s="49">
        <f>100*$L$34/$H$30</f>
        <v>15.702479338842975</v>
      </c>
    </row>
    <row r="35" spans="1:13" x14ac:dyDescent="0.25">
      <c r="A35" s="64" t="s">
        <v>28</v>
      </c>
      <c r="B35" s="54" t="s">
        <v>45</v>
      </c>
      <c r="C35" s="61" t="s">
        <v>97</v>
      </c>
      <c r="D35" s="56" t="s">
        <v>106</v>
      </c>
      <c r="E35" s="57">
        <v>1</v>
      </c>
      <c r="F35" s="16"/>
      <c r="G35" s="44" t="s">
        <v>129</v>
      </c>
      <c r="H35" s="29">
        <f>SUMIF($B$4:$B$103,$G$35,$E$4:$E$103)</f>
        <v>19</v>
      </c>
      <c r="K35" s="91" t="s">
        <v>122</v>
      </c>
      <c r="L35" s="92">
        <f>SUM($L30:$L34)</f>
        <v>121</v>
      </c>
      <c r="M35" s="94">
        <f>SUM($M$30:$M$34)</f>
        <v>100</v>
      </c>
    </row>
    <row r="36" spans="1:13" x14ac:dyDescent="0.25">
      <c r="A36" s="64" t="s">
        <v>28</v>
      </c>
      <c r="B36" s="54" t="s">
        <v>45</v>
      </c>
      <c r="C36" s="61" t="s">
        <v>97</v>
      </c>
      <c r="D36" s="56" t="s">
        <v>105</v>
      </c>
      <c r="E36" s="57">
        <v>1</v>
      </c>
      <c r="F36" s="16"/>
      <c r="G36" s="31" t="s">
        <v>123</v>
      </c>
      <c r="H36" s="3">
        <f>SUM($H31:$H35)</f>
        <v>121</v>
      </c>
      <c r="I36" s="30" t="str">
        <f>IF(H$26=H$14,"OK!","KO :(")</f>
        <v>OK!</v>
      </c>
      <c r="K36" s="5"/>
      <c r="L36" s="5"/>
      <c r="M36" s="45"/>
    </row>
    <row r="37" spans="1:13" x14ac:dyDescent="0.25">
      <c r="A37" s="64" t="s">
        <v>33</v>
      </c>
      <c r="B37" s="54" t="s">
        <v>45</v>
      </c>
      <c r="C37" s="61" t="s">
        <v>94</v>
      </c>
      <c r="D37" s="56" t="s">
        <v>106</v>
      </c>
      <c r="E37" s="57">
        <v>1</v>
      </c>
      <c r="F37" s="16"/>
      <c r="M37" s="7"/>
    </row>
    <row r="38" spans="1:13" x14ac:dyDescent="0.25">
      <c r="A38" s="67" t="s">
        <v>58</v>
      </c>
      <c r="B38" s="54" t="s">
        <v>17</v>
      </c>
      <c r="C38" s="61" t="s">
        <v>94</v>
      </c>
      <c r="D38" s="56" t="s">
        <v>106</v>
      </c>
      <c r="E38" s="57">
        <v>1</v>
      </c>
      <c r="F38" s="16"/>
    </row>
    <row r="39" spans="1:13" x14ac:dyDescent="0.25">
      <c r="A39" s="58" t="s">
        <v>49</v>
      </c>
      <c r="B39" s="54" t="s">
        <v>128</v>
      </c>
      <c r="C39" s="61" t="s">
        <v>94</v>
      </c>
      <c r="D39" s="56" t="s">
        <v>106</v>
      </c>
      <c r="E39" s="57">
        <v>1</v>
      </c>
      <c r="F39" s="16"/>
    </row>
    <row r="40" spans="1:13" x14ac:dyDescent="0.25">
      <c r="A40" s="64" t="s">
        <v>11</v>
      </c>
      <c r="B40" s="54" t="s">
        <v>17</v>
      </c>
      <c r="C40" s="61" t="s">
        <v>94</v>
      </c>
      <c r="D40" s="56" t="s">
        <v>108</v>
      </c>
      <c r="E40" s="57">
        <v>2</v>
      </c>
      <c r="F40" s="16"/>
    </row>
    <row r="41" spans="1:13" s="8" customFormat="1" x14ac:dyDescent="0.25">
      <c r="A41" s="64" t="s">
        <v>10</v>
      </c>
      <c r="B41" s="54" t="s">
        <v>129</v>
      </c>
      <c r="C41" s="61" t="s">
        <v>94</v>
      </c>
      <c r="D41" s="69" t="s">
        <v>105</v>
      </c>
      <c r="E41" s="57">
        <v>1</v>
      </c>
      <c r="F41" s="18"/>
      <c r="H41" s="3"/>
      <c r="I41" s="3"/>
      <c r="J41" s="3"/>
      <c r="K41" s="3"/>
      <c r="L41" s="3"/>
      <c r="M41" s="3"/>
    </row>
    <row r="42" spans="1:13" s="8" customFormat="1" x14ac:dyDescent="0.25">
      <c r="A42" s="64" t="s">
        <v>112</v>
      </c>
      <c r="B42" s="54" t="s">
        <v>129</v>
      </c>
      <c r="C42" s="59" t="s">
        <v>96</v>
      </c>
      <c r="D42" s="69" t="s">
        <v>107</v>
      </c>
      <c r="E42" s="57">
        <v>1</v>
      </c>
      <c r="F42" s="18"/>
    </row>
    <row r="43" spans="1:13" x14ac:dyDescent="0.25">
      <c r="A43" s="64" t="s">
        <v>31</v>
      </c>
      <c r="B43" s="54" t="s">
        <v>129</v>
      </c>
      <c r="C43" s="59" t="s">
        <v>96</v>
      </c>
      <c r="D43" s="69" t="s">
        <v>108</v>
      </c>
      <c r="E43" s="57">
        <v>1</v>
      </c>
      <c r="F43" s="18"/>
      <c r="H43" s="8"/>
      <c r="I43" s="8"/>
      <c r="J43" s="8"/>
      <c r="K43" s="8"/>
      <c r="L43" s="8"/>
      <c r="M43" s="8"/>
    </row>
    <row r="44" spans="1:13" x14ac:dyDescent="0.25">
      <c r="A44" s="64" t="s">
        <v>42</v>
      </c>
      <c r="B44" s="54" t="s">
        <v>17</v>
      </c>
      <c r="C44" s="61" t="s">
        <v>94</v>
      </c>
      <c r="D44" s="69" t="s">
        <v>106</v>
      </c>
      <c r="E44" s="57">
        <v>1</v>
      </c>
      <c r="F44" s="18"/>
    </row>
    <row r="45" spans="1:13" x14ac:dyDescent="0.25">
      <c r="A45" s="64" t="s">
        <v>42</v>
      </c>
      <c r="B45" s="54" t="s">
        <v>17</v>
      </c>
      <c r="C45" s="61" t="s">
        <v>94</v>
      </c>
      <c r="D45" s="69" t="s">
        <v>107</v>
      </c>
      <c r="E45" s="57">
        <v>2</v>
      </c>
      <c r="F45" s="16"/>
    </row>
    <row r="46" spans="1:13" x14ac:dyDescent="0.25">
      <c r="A46" s="53" t="s">
        <v>13</v>
      </c>
      <c r="B46" s="54" t="s">
        <v>128</v>
      </c>
      <c r="C46" s="59" t="s">
        <v>101</v>
      </c>
      <c r="D46" s="69" t="s">
        <v>105</v>
      </c>
      <c r="E46" s="57">
        <v>2</v>
      </c>
      <c r="F46" s="16"/>
    </row>
    <row r="47" spans="1:13" x14ac:dyDescent="0.25">
      <c r="A47" s="64" t="s">
        <v>73</v>
      </c>
      <c r="B47" s="54" t="s">
        <v>17</v>
      </c>
      <c r="C47" s="59" t="s">
        <v>109</v>
      </c>
      <c r="D47" s="69" t="s">
        <v>106</v>
      </c>
      <c r="E47" s="57">
        <v>2</v>
      </c>
      <c r="F47" s="16"/>
    </row>
    <row r="48" spans="1:13" x14ac:dyDescent="0.25">
      <c r="A48" s="64" t="s">
        <v>15</v>
      </c>
      <c r="B48" s="54" t="s">
        <v>17</v>
      </c>
      <c r="C48" s="59" t="s">
        <v>99</v>
      </c>
      <c r="D48" s="69" t="s">
        <v>105</v>
      </c>
      <c r="E48" s="57">
        <v>1</v>
      </c>
      <c r="F48" s="16"/>
    </row>
    <row r="49" spans="1:6" x14ac:dyDescent="0.25">
      <c r="A49" s="64" t="s">
        <v>32</v>
      </c>
      <c r="B49" s="54" t="s">
        <v>45</v>
      </c>
      <c r="C49" s="59" t="s">
        <v>96</v>
      </c>
      <c r="D49" s="69" t="s">
        <v>108</v>
      </c>
      <c r="E49" s="57">
        <v>1</v>
      </c>
      <c r="F49" s="16"/>
    </row>
    <row r="50" spans="1:6" x14ac:dyDescent="0.25">
      <c r="A50" s="64" t="s">
        <v>72</v>
      </c>
      <c r="B50" s="54" t="s">
        <v>128</v>
      </c>
      <c r="C50" s="61" t="s">
        <v>94</v>
      </c>
      <c r="D50" s="69" t="s">
        <v>106</v>
      </c>
      <c r="E50" s="57">
        <v>1</v>
      </c>
      <c r="F50" s="16"/>
    </row>
    <row r="51" spans="1:6" x14ac:dyDescent="0.25">
      <c r="A51" s="70" t="s">
        <v>22</v>
      </c>
      <c r="B51" s="54" t="s">
        <v>17</v>
      </c>
      <c r="C51" s="61" t="s">
        <v>94</v>
      </c>
      <c r="D51" s="69" t="s">
        <v>108</v>
      </c>
      <c r="E51" s="57">
        <v>2</v>
      </c>
      <c r="F51" s="16"/>
    </row>
    <row r="52" spans="1:6" x14ac:dyDescent="0.25">
      <c r="A52" s="58" t="s">
        <v>7</v>
      </c>
      <c r="B52" s="54" t="s">
        <v>129</v>
      </c>
      <c r="C52" s="61" t="s">
        <v>94</v>
      </c>
      <c r="D52" s="69" t="s">
        <v>108</v>
      </c>
      <c r="E52" s="57">
        <v>2</v>
      </c>
      <c r="F52" s="16"/>
    </row>
    <row r="53" spans="1:6" x14ac:dyDescent="0.25">
      <c r="A53" s="64" t="s">
        <v>69</v>
      </c>
      <c r="B53" s="54" t="s">
        <v>129</v>
      </c>
      <c r="C53" s="61" t="s">
        <v>94</v>
      </c>
      <c r="D53" s="69" t="s">
        <v>106</v>
      </c>
      <c r="E53" s="57">
        <v>1</v>
      </c>
      <c r="F53" s="16"/>
    </row>
    <row r="54" spans="1:6" ht="15" customHeight="1" x14ac:dyDescent="0.25">
      <c r="A54" s="64" t="s">
        <v>1</v>
      </c>
      <c r="B54" s="54" t="s">
        <v>128</v>
      </c>
      <c r="C54" s="55" t="s">
        <v>95</v>
      </c>
      <c r="D54" s="69" t="s">
        <v>106</v>
      </c>
      <c r="E54" s="57">
        <v>1</v>
      </c>
      <c r="F54" s="16"/>
    </row>
    <row r="55" spans="1:6" ht="15" customHeight="1" x14ac:dyDescent="0.25">
      <c r="A55" s="64" t="s">
        <v>75</v>
      </c>
      <c r="B55" s="54" t="s">
        <v>17</v>
      </c>
      <c r="C55" s="59" t="s">
        <v>109</v>
      </c>
      <c r="D55" s="69" t="s">
        <v>106</v>
      </c>
      <c r="E55" s="57">
        <v>1</v>
      </c>
      <c r="F55" s="16"/>
    </row>
    <row r="56" spans="1:6" ht="15" customHeight="1" x14ac:dyDescent="0.25">
      <c r="A56" s="71" t="s">
        <v>113</v>
      </c>
      <c r="B56" s="54" t="s">
        <v>128</v>
      </c>
      <c r="C56" s="61" t="s">
        <v>97</v>
      </c>
      <c r="D56" s="69" t="s">
        <v>105</v>
      </c>
      <c r="E56" s="57">
        <v>1</v>
      </c>
      <c r="F56" s="16"/>
    </row>
    <row r="57" spans="1:6" ht="15" customHeight="1" x14ac:dyDescent="0.25">
      <c r="A57" s="64" t="s">
        <v>90</v>
      </c>
      <c r="B57" s="72" t="s">
        <v>17</v>
      </c>
      <c r="C57" s="61" t="s">
        <v>94</v>
      </c>
      <c r="D57" s="56" t="s">
        <v>108</v>
      </c>
      <c r="E57" s="57">
        <v>1</v>
      </c>
      <c r="F57" s="16"/>
    </row>
    <row r="58" spans="1:6" ht="15" customHeight="1" x14ac:dyDescent="0.25">
      <c r="A58" s="58" t="s">
        <v>46</v>
      </c>
      <c r="B58" s="54" t="s">
        <v>17</v>
      </c>
      <c r="C58" s="59" t="s">
        <v>96</v>
      </c>
      <c r="D58" s="69" t="s">
        <v>107</v>
      </c>
      <c r="E58" s="57">
        <v>1</v>
      </c>
      <c r="F58" s="16"/>
    </row>
    <row r="59" spans="1:6" ht="15" customHeight="1" thickBot="1" x14ac:dyDescent="0.3">
      <c r="A59" s="64" t="s">
        <v>89</v>
      </c>
      <c r="B59" s="54" t="s">
        <v>45</v>
      </c>
      <c r="C59" s="62" t="s">
        <v>103</v>
      </c>
      <c r="D59" s="69" t="s">
        <v>105</v>
      </c>
      <c r="E59" s="57">
        <v>1</v>
      </c>
      <c r="F59" s="16"/>
    </row>
    <row r="60" spans="1:6" x14ac:dyDescent="0.25">
      <c r="A60" s="64" t="s">
        <v>25</v>
      </c>
      <c r="B60" s="54" t="s">
        <v>23</v>
      </c>
      <c r="C60" s="59" t="s">
        <v>99</v>
      </c>
      <c r="D60" s="69" t="s">
        <v>107</v>
      </c>
      <c r="E60" s="57">
        <v>1</v>
      </c>
      <c r="F60" s="16"/>
    </row>
    <row r="61" spans="1:6" ht="15" customHeight="1" x14ac:dyDescent="0.25">
      <c r="A61" s="64" t="s">
        <v>60</v>
      </c>
      <c r="B61" s="54" t="s">
        <v>45</v>
      </c>
      <c r="C61" s="59" t="s">
        <v>96</v>
      </c>
      <c r="D61" s="69" t="s">
        <v>105</v>
      </c>
      <c r="E61" s="57">
        <v>1</v>
      </c>
      <c r="F61" s="16"/>
    </row>
    <row r="62" spans="1:6" ht="15" customHeight="1" x14ac:dyDescent="0.25">
      <c r="A62" s="64" t="s">
        <v>57</v>
      </c>
      <c r="B62" s="54" t="s">
        <v>17</v>
      </c>
      <c r="C62" s="61" t="s">
        <v>97</v>
      </c>
      <c r="D62" s="69" t="s">
        <v>106</v>
      </c>
      <c r="E62" s="57">
        <v>1</v>
      </c>
      <c r="F62" s="16"/>
    </row>
    <row r="63" spans="1:6" ht="15" customHeight="1" x14ac:dyDescent="0.25">
      <c r="A63" s="64" t="s">
        <v>27</v>
      </c>
      <c r="B63" s="54" t="s">
        <v>17</v>
      </c>
      <c r="C63" s="61" t="s">
        <v>94</v>
      </c>
      <c r="D63" s="69" t="s">
        <v>105</v>
      </c>
      <c r="E63" s="57">
        <v>1</v>
      </c>
      <c r="F63" s="16"/>
    </row>
    <row r="64" spans="1:6" ht="15" customHeight="1" x14ac:dyDescent="0.25">
      <c r="A64" s="64" t="s">
        <v>65</v>
      </c>
      <c r="B64" s="54" t="s">
        <v>17</v>
      </c>
      <c r="C64" s="61" t="s">
        <v>94</v>
      </c>
      <c r="D64" s="69" t="s">
        <v>108</v>
      </c>
      <c r="E64" s="57">
        <v>3</v>
      </c>
      <c r="F64" s="16"/>
    </row>
    <row r="65" spans="1:6" ht="15" customHeight="1" thickBot="1" x14ac:dyDescent="0.3">
      <c r="A65" s="64" t="s">
        <v>80</v>
      </c>
      <c r="B65" s="54" t="s">
        <v>128</v>
      </c>
      <c r="C65" s="62" t="s">
        <v>103</v>
      </c>
      <c r="D65" s="69" t="s">
        <v>105</v>
      </c>
      <c r="E65" s="57">
        <v>1</v>
      </c>
      <c r="F65" s="16"/>
    </row>
    <row r="66" spans="1:6" x14ac:dyDescent="0.25">
      <c r="A66" s="64" t="s">
        <v>67</v>
      </c>
      <c r="B66" s="54" t="s">
        <v>129</v>
      </c>
      <c r="C66" s="61" t="s">
        <v>94</v>
      </c>
      <c r="D66" s="69" t="s">
        <v>105</v>
      </c>
      <c r="E66" s="57">
        <v>1</v>
      </c>
      <c r="F66" s="16"/>
    </row>
    <row r="67" spans="1:6" ht="15" customHeight="1" x14ac:dyDescent="0.25">
      <c r="A67" s="64" t="s">
        <v>63</v>
      </c>
      <c r="B67" s="54" t="s">
        <v>45</v>
      </c>
      <c r="C67" s="55" t="s">
        <v>95</v>
      </c>
      <c r="D67" s="69" t="s">
        <v>106</v>
      </c>
      <c r="E67" s="57">
        <v>1</v>
      </c>
      <c r="F67" s="16"/>
    </row>
    <row r="68" spans="1:6" ht="15" customHeight="1" x14ac:dyDescent="0.25">
      <c r="A68" s="64" t="s">
        <v>81</v>
      </c>
      <c r="B68" s="54" t="s">
        <v>128</v>
      </c>
      <c r="C68" s="59" t="s">
        <v>98</v>
      </c>
      <c r="D68" s="69" t="s">
        <v>106</v>
      </c>
      <c r="E68" s="57">
        <v>1</v>
      </c>
      <c r="F68" s="16"/>
    </row>
    <row r="69" spans="1:6" ht="15" customHeight="1" x14ac:dyDescent="0.25">
      <c r="A69" s="71" t="s">
        <v>53</v>
      </c>
      <c r="B69" s="54" t="s">
        <v>45</v>
      </c>
      <c r="C69" s="61" t="s">
        <v>94</v>
      </c>
      <c r="D69" s="69" t="s">
        <v>108</v>
      </c>
      <c r="E69" s="57">
        <v>1</v>
      </c>
      <c r="F69" s="16"/>
    </row>
    <row r="70" spans="1:6" ht="15" customHeight="1" x14ac:dyDescent="0.25">
      <c r="A70" s="71" t="s">
        <v>85</v>
      </c>
      <c r="B70" s="54" t="s">
        <v>45</v>
      </c>
      <c r="C70" s="61" t="s">
        <v>94</v>
      </c>
      <c r="D70" s="69" t="s">
        <v>105</v>
      </c>
      <c r="E70" s="57">
        <v>1</v>
      </c>
      <c r="F70" s="16"/>
    </row>
    <row r="71" spans="1:6" ht="15" customHeight="1" x14ac:dyDescent="0.25">
      <c r="A71" s="58" t="s">
        <v>43</v>
      </c>
      <c r="B71" s="54" t="s">
        <v>17</v>
      </c>
      <c r="C71" s="59" t="s">
        <v>96</v>
      </c>
      <c r="D71" s="69" t="s">
        <v>105</v>
      </c>
      <c r="E71" s="57">
        <v>1</v>
      </c>
      <c r="F71" s="16"/>
    </row>
    <row r="72" spans="1:6" ht="15" customHeight="1" x14ac:dyDescent="0.25">
      <c r="A72" s="64" t="s">
        <v>55</v>
      </c>
      <c r="B72" s="54" t="s">
        <v>17</v>
      </c>
      <c r="C72" s="55" t="s">
        <v>95</v>
      </c>
      <c r="D72" s="69" t="s">
        <v>105</v>
      </c>
      <c r="E72" s="57">
        <v>2</v>
      </c>
      <c r="F72" s="16"/>
    </row>
    <row r="73" spans="1:6" ht="15" customHeight="1" x14ac:dyDescent="0.25">
      <c r="A73" s="64" t="s">
        <v>24</v>
      </c>
      <c r="B73" s="54" t="s">
        <v>17</v>
      </c>
      <c r="C73" s="59" t="s">
        <v>96</v>
      </c>
      <c r="D73" s="69" t="s">
        <v>105</v>
      </c>
      <c r="E73" s="57">
        <v>1</v>
      </c>
      <c r="F73" s="16"/>
    </row>
    <row r="74" spans="1:6" ht="15" customHeight="1" x14ac:dyDescent="0.25">
      <c r="A74" s="64" t="s">
        <v>61</v>
      </c>
      <c r="B74" s="54" t="s">
        <v>128</v>
      </c>
      <c r="C74" s="59" t="s">
        <v>109</v>
      </c>
      <c r="D74" s="56" t="s">
        <v>106</v>
      </c>
      <c r="E74" s="57">
        <v>1</v>
      </c>
      <c r="F74" s="16"/>
    </row>
    <row r="75" spans="1:6" ht="15" customHeight="1" x14ac:dyDescent="0.25">
      <c r="A75" s="53" t="s">
        <v>4</v>
      </c>
      <c r="B75" s="54" t="s">
        <v>45</v>
      </c>
      <c r="C75" s="61" t="s">
        <v>94</v>
      </c>
      <c r="D75" s="69" t="s">
        <v>108</v>
      </c>
      <c r="E75" s="57">
        <v>1</v>
      </c>
      <c r="F75" s="16"/>
    </row>
    <row r="76" spans="1:6" ht="15" customHeight="1" x14ac:dyDescent="0.25">
      <c r="A76" s="58" t="s">
        <v>30</v>
      </c>
      <c r="B76" s="54" t="s">
        <v>45</v>
      </c>
      <c r="C76" s="61" t="s">
        <v>94</v>
      </c>
      <c r="D76" s="69" t="s">
        <v>108</v>
      </c>
      <c r="E76" s="63" t="s">
        <v>110</v>
      </c>
      <c r="F76" s="17"/>
    </row>
    <row r="77" spans="1:6" ht="15" customHeight="1" x14ac:dyDescent="0.25">
      <c r="A77" s="64" t="s">
        <v>68</v>
      </c>
      <c r="B77" s="54" t="s">
        <v>17</v>
      </c>
      <c r="C77" s="55" t="s">
        <v>95</v>
      </c>
      <c r="D77" s="69" t="s">
        <v>106</v>
      </c>
      <c r="E77" s="57">
        <v>1</v>
      </c>
      <c r="F77" s="16"/>
    </row>
    <row r="78" spans="1:6" ht="15" customHeight="1" x14ac:dyDescent="0.25">
      <c r="A78" s="64" t="s">
        <v>87</v>
      </c>
      <c r="B78" s="54" t="s">
        <v>128</v>
      </c>
      <c r="C78" s="61" t="s">
        <v>97</v>
      </c>
      <c r="D78" s="69" t="s">
        <v>105</v>
      </c>
      <c r="E78" s="57">
        <v>1</v>
      </c>
      <c r="F78" s="16"/>
    </row>
    <row r="79" spans="1:6" ht="15" customHeight="1" x14ac:dyDescent="0.25">
      <c r="A79" s="64" t="s">
        <v>52</v>
      </c>
      <c r="B79" s="54" t="s">
        <v>45</v>
      </c>
      <c r="C79" s="61" t="s">
        <v>94</v>
      </c>
      <c r="D79" s="69" t="s">
        <v>105</v>
      </c>
      <c r="E79" s="57">
        <v>1</v>
      </c>
      <c r="F79" s="16"/>
    </row>
    <row r="80" spans="1:6" ht="15" customHeight="1" x14ac:dyDescent="0.25">
      <c r="A80" s="73" t="s">
        <v>20</v>
      </c>
      <c r="B80" s="54" t="s">
        <v>128</v>
      </c>
      <c r="C80" s="61" t="s">
        <v>97</v>
      </c>
      <c r="D80" s="69" t="s">
        <v>106</v>
      </c>
      <c r="E80" s="57">
        <v>1</v>
      </c>
      <c r="F80" s="16"/>
    </row>
    <row r="81" spans="1:6" ht="15" customHeight="1" x14ac:dyDescent="0.25">
      <c r="A81" s="58" t="s">
        <v>20</v>
      </c>
      <c r="B81" s="54" t="s">
        <v>128</v>
      </c>
      <c r="C81" s="61" t="s">
        <v>97</v>
      </c>
      <c r="D81" s="69" t="s">
        <v>105</v>
      </c>
      <c r="E81" s="57">
        <v>2</v>
      </c>
      <c r="F81" s="16"/>
    </row>
    <row r="82" spans="1:6" ht="15" customHeight="1" x14ac:dyDescent="0.25">
      <c r="A82" s="64" t="s">
        <v>71</v>
      </c>
      <c r="B82" s="54" t="s">
        <v>17</v>
      </c>
      <c r="C82" s="61" t="s">
        <v>94</v>
      </c>
      <c r="D82" s="69" t="s">
        <v>105</v>
      </c>
      <c r="E82" s="57">
        <v>1</v>
      </c>
      <c r="F82" s="16"/>
    </row>
    <row r="83" spans="1:6" ht="15" customHeight="1" x14ac:dyDescent="0.25">
      <c r="A83" s="64" t="s">
        <v>70</v>
      </c>
      <c r="B83" s="54" t="s">
        <v>128</v>
      </c>
      <c r="C83" s="61" t="s">
        <v>94</v>
      </c>
      <c r="D83" s="69" t="s">
        <v>108</v>
      </c>
      <c r="E83" s="57">
        <v>1</v>
      </c>
      <c r="F83" s="16"/>
    </row>
    <row r="84" spans="1:6" ht="15" customHeight="1" x14ac:dyDescent="0.25">
      <c r="A84" s="64" t="s">
        <v>29</v>
      </c>
      <c r="B84" s="54" t="s">
        <v>128</v>
      </c>
      <c r="C84" s="61" t="s">
        <v>94</v>
      </c>
      <c r="D84" s="69" t="s">
        <v>105</v>
      </c>
      <c r="E84" s="57">
        <v>1</v>
      </c>
      <c r="F84" s="16"/>
    </row>
    <row r="85" spans="1:6" ht="15" customHeight="1" x14ac:dyDescent="0.25">
      <c r="A85" s="64" t="s">
        <v>62</v>
      </c>
      <c r="B85" s="54" t="s">
        <v>129</v>
      </c>
      <c r="C85" s="59" t="s">
        <v>100</v>
      </c>
      <c r="D85" s="69" t="s">
        <v>108</v>
      </c>
      <c r="E85" s="57">
        <v>1</v>
      </c>
      <c r="F85" s="16"/>
    </row>
    <row r="86" spans="1:6" ht="15" customHeight="1" x14ac:dyDescent="0.25">
      <c r="A86" s="58" t="s">
        <v>38</v>
      </c>
      <c r="B86" s="54" t="s">
        <v>129</v>
      </c>
      <c r="C86" s="59" t="s">
        <v>100</v>
      </c>
      <c r="D86" s="69" t="s">
        <v>105</v>
      </c>
      <c r="E86" s="63" t="s">
        <v>114</v>
      </c>
      <c r="F86" s="17"/>
    </row>
    <row r="87" spans="1:6" ht="15" customHeight="1" x14ac:dyDescent="0.25">
      <c r="A87" s="64" t="s">
        <v>78</v>
      </c>
      <c r="B87" s="54" t="s">
        <v>17</v>
      </c>
      <c r="C87" s="61" t="s">
        <v>94</v>
      </c>
      <c r="D87" s="69" t="s">
        <v>108</v>
      </c>
      <c r="E87" s="57">
        <v>1</v>
      </c>
      <c r="F87" s="16"/>
    </row>
    <row r="88" spans="1:6" ht="15" customHeight="1" x14ac:dyDescent="0.25">
      <c r="A88" s="64" t="s">
        <v>21</v>
      </c>
      <c r="B88" s="54" t="s">
        <v>17</v>
      </c>
      <c r="C88" s="61" t="s">
        <v>94</v>
      </c>
      <c r="D88" s="69" t="s">
        <v>108</v>
      </c>
      <c r="E88" s="57">
        <v>1</v>
      </c>
      <c r="F88" s="16"/>
    </row>
    <row r="89" spans="1:6" ht="15" customHeight="1" x14ac:dyDescent="0.25">
      <c r="A89" s="58" t="s">
        <v>44</v>
      </c>
      <c r="B89" s="54" t="s">
        <v>129</v>
      </c>
      <c r="C89" s="61" t="s">
        <v>94</v>
      </c>
      <c r="D89" s="69" t="s">
        <v>105</v>
      </c>
      <c r="E89" s="57">
        <v>2</v>
      </c>
      <c r="F89" s="16"/>
    </row>
    <row r="90" spans="1:6" ht="15" customHeight="1" x14ac:dyDescent="0.25">
      <c r="A90" s="74" t="s">
        <v>59</v>
      </c>
      <c r="B90" s="54" t="s">
        <v>45</v>
      </c>
      <c r="C90" s="61" t="s">
        <v>94</v>
      </c>
      <c r="D90" s="69" t="s">
        <v>105</v>
      </c>
      <c r="E90" s="57">
        <v>3</v>
      </c>
      <c r="F90" s="16"/>
    </row>
    <row r="91" spans="1:6" ht="15" customHeight="1" x14ac:dyDescent="0.25">
      <c r="A91" s="72" t="s">
        <v>77</v>
      </c>
      <c r="B91" s="54" t="s">
        <v>45</v>
      </c>
      <c r="C91" s="59" t="s">
        <v>100</v>
      </c>
      <c r="D91" s="69" t="s">
        <v>108</v>
      </c>
      <c r="E91" s="57">
        <v>1</v>
      </c>
      <c r="F91" s="16"/>
    </row>
    <row r="92" spans="1:6" x14ac:dyDescent="0.25">
      <c r="A92" s="64" t="s">
        <v>86</v>
      </c>
      <c r="B92" s="54" t="s">
        <v>45</v>
      </c>
      <c r="C92" s="59" t="s">
        <v>100</v>
      </c>
      <c r="D92" s="69" t="s">
        <v>108</v>
      </c>
      <c r="E92" s="57">
        <v>1</v>
      </c>
      <c r="F92" s="16"/>
    </row>
    <row r="93" spans="1:6" ht="15" customHeight="1" x14ac:dyDescent="0.25">
      <c r="A93" s="64" t="s">
        <v>36</v>
      </c>
      <c r="B93" s="54" t="s">
        <v>45</v>
      </c>
      <c r="C93" s="59" t="s">
        <v>100</v>
      </c>
      <c r="D93" s="69" t="s">
        <v>108</v>
      </c>
      <c r="E93" s="57">
        <v>1</v>
      </c>
      <c r="F93" s="16"/>
    </row>
    <row r="94" spans="1:6" x14ac:dyDescent="0.25">
      <c r="A94" s="58" t="s">
        <v>35</v>
      </c>
      <c r="B94" s="54" t="s">
        <v>45</v>
      </c>
      <c r="C94" s="59" t="s">
        <v>100</v>
      </c>
      <c r="D94" s="69" t="s">
        <v>108</v>
      </c>
      <c r="E94" s="57">
        <v>1</v>
      </c>
      <c r="F94" s="16"/>
    </row>
    <row r="95" spans="1:6" ht="24" x14ac:dyDescent="0.25">
      <c r="A95" s="53" t="s">
        <v>8</v>
      </c>
      <c r="B95" s="54" t="s">
        <v>23</v>
      </c>
      <c r="C95" s="55" t="s">
        <v>95</v>
      </c>
      <c r="D95" s="69" t="s">
        <v>108</v>
      </c>
      <c r="E95" s="57">
        <v>3</v>
      </c>
      <c r="F95" s="16"/>
    </row>
    <row r="96" spans="1:6" ht="15" customHeight="1" x14ac:dyDescent="0.25">
      <c r="A96" s="67" t="s">
        <v>18</v>
      </c>
      <c r="B96" s="54" t="s">
        <v>128</v>
      </c>
      <c r="C96" s="59" t="s">
        <v>98</v>
      </c>
      <c r="D96" s="69" t="s">
        <v>105</v>
      </c>
      <c r="E96" s="57">
        <v>1</v>
      </c>
      <c r="F96" s="16"/>
    </row>
    <row r="97" spans="1:6" ht="15" customHeight="1" x14ac:dyDescent="0.25">
      <c r="A97" s="75" t="s">
        <v>40</v>
      </c>
      <c r="B97" s="54" t="s">
        <v>128</v>
      </c>
      <c r="C97" s="61" t="s">
        <v>94</v>
      </c>
      <c r="D97" s="69" t="s">
        <v>108</v>
      </c>
      <c r="E97" s="57">
        <v>4</v>
      </c>
      <c r="F97" s="16"/>
    </row>
    <row r="98" spans="1:6" ht="15" customHeight="1" x14ac:dyDescent="0.25">
      <c r="A98" s="58" t="s">
        <v>88</v>
      </c>
      <c r="B98" s="54" t="s">
        <v>17</v>
      </c>
      <c r="C98" s="61" t="s">
        <v>94</v>
      </c>
      <c r="D98" s="69" t="s">
        <v>108</v>
      </c>
      <c r="E98" s="57">
        <v>1</v>
      </c>
      <c r="F98" s="16"/>
    </row>
    <row r="99" spans="1:6" ht="15" customHeight="1" x14ac:dyDescent="0.25">
      <c r="A99" s="76" t="s">
        <v>19</v>
      </c>
      <c r="B99" s="77" t="s">
        <v>128</v>
      </c>
      <c r="C99" s="78" t="s">
        <v>94</v>
      </c>
      <c r="D99" s="79" t="s">
        <v>106</v>
      </c>
      <c r="E99" s="80">
        <v>1</v>
      </c>
      <c r="F99" s="16"/>
    </row>
    <row r="100" spans="1:6" ht="15" customHeight="1" x14ac:dyDescent="0.25">
      <c r="A100" s="72"/>
      <c r="B100" s="54"/>
      <c r="C100" s="81"/>
      <c r="D100" s="82"/>
      <c r="E100" s="82"/>
      <c r="F100" s="16"/>
    </row>
    <row r="101" spans="1:6" ht="15" customHeight="1" x14ac:dyDescent="0.25">
      <c r="A101" s="72"/>
      <c r="B101" s="54"/>
      <c r="C101" s="81"/>
      <c r="D101" s="82"/>
      <c r="E101" s="82"/>
      <c r="F101" s="16"/>
    </row>
    <row r="102" spans="1:6" ht="15" customHeight="1" x14ac:dyDescent="0.25">
      <c r="A102" s="72"/>
      <c r="B102" s="54"/>
      <c r="C102" s="81"/>
      <c r="D102" s="82"/>
      <c r="E102" s="82"/>
      <c r="F102" s="16"/>
    </row>
    <row r="103" spans="1:6" ht="15" customHeight="1" x14ac:dyDescent="0.25">
      <c r="A103" s="83"/>
      <c r="B103" s="84"/>
      <c r="C103" s="85"/>
      <c r="D103" s="82"/>
      <c r="E103" s="83"/>
      <c r="F103" s="16"/>
    </row>
    <row r="104" spans="1:6" x14ac:dyDescent="0.25">
      <c r="A104" s="110"/>
      <c r="B104" s="110"/>
      <c r="C104" s="110"/>
      <c r="D104" s="110"/>
      <c r="E104" s="110"/>
      <c r="F104" s="108"/>
    </row>
    <row r="105" spans="1:6" x14ac:dyDescent="0.25">
      <c r="B105" s="101" t="s">
        <v>128</v>
      </c>
      <c r="C105" s="102" t="s">
        <v>94</v>
      </c>
      <c r="D105" s="103" t="s">
        <v>108</v>
      </c>
      <c r="E105" s="104"/>
      <c r="F105" s="4"/>
    </row>
    <row r="106" spans="1:6" x14ac:dyDescent="0.25">
      <c r="B106" s="101" t="s">
        <v>45</v>
      </c>
      <c r="C106" s="102" t="s">
        <v>95</v>
      </c>
      <c r="D106" s="103" t="s">
        <v>106</v>
      </c>
      <c r="E106" s="104"/>
      <c r="F106" s="4"/>
    </row>
    <row r="107" spans="1:6" x14ac:dyDescent="0.25">
      <c r="B107" s="101" t="s">
        <v>23</v>
      </c>
      <c r="C107" s="105" t="s">
        <v>96</v>
      </c>
      <c r="D107" s="103" t="s">
        <v>107</v>
      </c>
      <c r="E107" s="104"/>
      <c r="F107" s="4"/>
    </row>
    <row r="108" spans="1:6" x14ac:dyDescent="0.25">
      <c r="B108" s="101" t="s">
        <v>17</v>
      </c>
      <c r="C108" s="102" t="s">
        <v>97</v>
      </c>
      <c r="D108" s="103" t="s">
        <v>105</v>
      </c>
      <c r="E108" s="104"/>
      <c r="F108" s="4"/>
    </row>
    <row r="109" spans="1:6" x14ac:dyDescent="0.25">
      <c r="B109" s="106" t="s">
        <v>129</v>
      </c>
      <c r="C109" s="105" t="s">
        <v>98</v>
      </c>
      <c r="D109" s="104"/>
      <c r="E109" s="104"/>
    </row>
    <row r="110" spans="1:6" x14ac:dyDescent="0.25">
      <c r="B110" s="104"/>
      <c r="C110" s="105" t="s">
        <v>99</v>
      </c>
      <c r="D110" s="104"/>
      <c r="E110" s="104"/>
    </row>
    <row r="111" spans="1:6" x14ac:dyDescent="0.25">
      <c r="B111" s="104"/>
      <c r="C111" s="105" t="s">
        <v>109</v>
      </c>
      <c r="D111" s="104"/>
      <c r="E111" s="104"/>
    </row>
    <row r="112" spans="1:6" x14ac:dyDescent="0.25">
      <c r="B112" s="104"/>
      <c r="C112" s="105" t="s">
        <v>100</v>
      </c>
      <c r="D112" s="104"/>
      <c r="E112" s="104"/>
    </row>
    <row r="113" spans="1:5" x14ac:dyDescent="0.25">
      <c r="B113" s="104"/>
      <c r="C113" s="105" t="s">
        <v>101</v>
      </c>
      <c r="D113" s="104"/>
      <c r="E113" s="104"/>
    </row>
    <row r="114" spans="1:5" x14ac:dyDescent="0.25">
      <c r="A114" s="5"/>
      <c r="B114" s="104"/>
      <c r="C114" s="105" t="s">
        <v>102</v>
      </c>
      <c r="D114" s="104"/>
      <c r="E114" s="104"/>
    </row>
    <row r="115" spans="1:5" x14ac:dyDescent="0.25">
      <c r="A115" s="5"/>
      <c r="B115" s="100"/>
      <c r="C115" s="105" t="s">
        <v>103</v>
      </c>
      <c r="D115" s="107" t="s">
        <v>115</v>
      </c>
      <c r="E115" s="104"/>
    </row>
    <row r="116" spans="1:5" x14ac:dyDescent="0.25">
      <c r="A116" s="5"/>
      <c r="B116" s="100"/>
      <c r="C116" s="100"/>
      <c r="D116" s="104" t="s">
        <v>116</v>
      </c>
      <c r="E116" s="104"/>
    </row>
    <row r="117" spans="1:5" x14ac:dyDescent="0.25">
      <c r="A117" s="5"/>
      <c r="B117" s="100"/>
      <c r="C117" s="104"/>
      <c r="D117" s="104" t="s">
        <v>117</v>
      </c>
      <c r="E117" s="104"/>
    </row>
    <row r="118" spans="1:5" x14ac:dyDescent="0.25">
      <c r="A118" s="5"/>
      <c r="B118" s="100"/>
      <c r="C118" s="104"/>
      <c r="D118" s="104" t="s">
        <v>118</v>
      </c>
      <c r="E118" s="104"/>
    </row>
    <row r="119" spans="1:5" x14ac:dyDescent="0.25">
      <c r="A119" s="5"/>
      <c r="B119" s="100"/>
      <c r="C119" s="104"/>
      <c r="D119" s="104"/>
      <c r="E119" s="104"/>
    </row>
    <row r="120" spans="1:5" x14ac:dyDescent="0.25">
      <c r="A120" s="5"/>
      <c r="B120" s="7"/>
      <c r="C120" s="3"/>
    </row>
    <row r="121" spans="1:5" x14ac:dyDescent="0.25">
      <c r="A121" s="5"/>
      <c r="C121" s="3"/>
    </row>
    <row r="122" spans="1:5" x14ac:dyDescent="0.25">
      <c r="A122" s="5"/>
      <c r="C122" s="3"/>
    </row>
    <row r="123" spans="1:5" x14ac:dyDescent="0.25">
      <c r="C123" s="3"/>
    </row>
    <row r="124" spans="1:5" x14ac:dyDescent="0.25">
      <c r="C124" s="3"/>
    </row>
    <row r="125" spans="1:5" x14ac:dyDescent="0.25">
      <c r="C125" s="3"/>
    </row>
    <row r="126" spans="1:5" x14ac:dyDescent="0.25">
      <c r="C126" s="3"/>
    </row>
    <row r="127" spans="1:5" x14ac:dyDescent="0.25">
      <c r="C127" s="3"/>
    </row>
    <row r="128" spans="1:5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</sheetData>
  <autoFilter ref="C3:C246"/>
  <sortState ref="A2:AF140">
    <sortCondition ref="A2:A140"/>
  </sortState>
  <dataConsolidate>
    <dataRefs count="1">
      <dataRef ref="E135:E138" sheet="Dati e elaborazione"/>
    </dataRefs>
  </dataConsolidate>
  <mergeCells count="4">
    <mergeCell ref="A104:E104"/>
    <mergeCell ref="K4:M4"/>
    <mergeCell ref="K13:M13"/>
    <mergeCell ref="K28:M28"/>
  </mergeCells>
  <dataValidations count="2">
    <dataValidation type="list" allowBlank="1" showInputMessage="1" showErrorMessage="1" sqref="D4:D103">
      <formula1>$G$6:$G$9</formula1>
    </dataValidation>
    <dataValidation type="list" allowBlank="1" showInputMessage="1" showErrorMessage="1" sqref="B4:B103">
      <formula1>$B$105:$B$109</formula1>
    </dataValidation>
  </dataValidations>
  <hyperlinks>
    <hyperlink ref="A95" r:id="rId1"/>
    <hyperlink ref="A27" r:id="rId2"/>
    <hyperlink ref="A11" r:id="rId3"/>
    <hyperlink ref="A28" r:id="rId4"/>
    <hyperlink ref="A38" r:id="rId5"/>
    <hyperlink ref="A96" r:id="rId6"/>
    <hyperlink ref="A88" r:id="rId7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Normal="100" workbookViewId="0">
      <selection activeCell="M1" sqref="M1"/>
    </sheetView>
  </sheetViews>
  <sheetFormatPr defaultRowHeight="15" x14ac:dyDescent="0.25"/>
  <cols>
    <col min="1" max="1" width="5" customWidth="1"/>
    <col min="2" max="2" width="28.85546875" bestFit="1" customWidth="1"/>
    <col min="3" max="3" width="20.28515625" bestFit="1" customWidth="1"/>
    <col min="4" max="4" width="17.140625" customWidth="1"/>
    <col min="5" max="5" width="12" bestFit="1" customWidth="1"/>
    <col min="7" max="7" width="33.28515625" bestFit="1" customWidth="1"/>
    <col min="8" max="8" width="20.28515625" bestFit="1" customWidth="1"/>
    <col min="9" max="9" width="17.28515625" bestFit="1" customWidth="1"/>
    <col min="10" max="10" width="12" bestFit="1" customWidth="1"/>
    <col min="12" max="12" width="17.42578125" customWidth="1"/>
    <col min="13" max="13" width="18.28515625" customWidth="1"/>
    <col min="14" max="14" width="15" customWidth="1"/>
  </cols>
  <sheetData>
    <row r="1" spans="1:8" ht="22.5" x14ac:dyDescent="0.3">
      <c r="C1" s="86"/>
      <c r="D1" s="86"/>
      <c r="E1" s="86"/>
      <c r="G1" s="97" t="str">
        <f>'Dati e elaborazione'!$A$1</f>
        <v>ANNO di riferimento</v>
      </c>
      <c r="H1" s="98">
        <f>'Dati e elaborazione'!$B$1</f>
        <v>2024</v>
      </c>
    </row>
    <row r="2" spans="1:8" x14ac:dyDescent="0.25">
      <c r="A2" s="86"/>
      <c r="B2" s="86"/>
      <c r="C2" s="86"/>
      <c r="D2" s="86"/>
      <c r="E2" s="86"/>
    </row>
    <row r="3" spans="1:8" x14ac:dyDescent="0.25">
      <c r="B3" s="86"/>
      <c r="C3" s="86"/>
      <c r="D3" s="86"/>
      <c r="E3" s="86"/>
    </row>
    <row r="4" spans="1:8" x14ac:dyDescent="0.25">
      <c r="A4" s="86"/>
      <c r="B4" s="86"/>
    </row>
    <row r="5" spans="1:8" x14ac:dyDescent="0.25">
      <c r="A5" s="86"/>
      <c r="B5" s="86"/>
    </row>
    <row r="6" spans="1:8" x14ac:dyDescent="0.25">
      <c r="A6" s="86"/>
      <c r="B6" s="86"/>
    </row>
    <row r="7" spans="1:8" x14ac:dyDescent="0.25">
      <c r="A7" s="86"/>
      <c r="B7" s="86"/>
    </row>
    <row r="8" spans="1:8" x14ac:dyDescent="0.25">
      <c r="A8" s="86"/>
      <c r="B8" s="86"/>
    </row>
    <row r="9" spans="1:8" x14ac:dyDescent="0.25">
      <c r="A9" s="86"/>
      <c r="B9" s="86"/>
    </row>
    <row r="10" spans="1:8" x14ac:dyDescent="0.25">
      <c r="A10" s="86"/>
      <c r="B10" s="86"/>
    </row>
    <row r="11" spans="1:8" x14ac:dyDescent="0.25">
      <c r="A11" s="86"/>
      <c r="B11" s="86"/>
      <c r="C11" s="86"/>
      <c r="D11" s="86"/>
      <c r="E11" s="86"/>
    </row>
    <row r="27" spans="2:16" x14ac:dyDescent="0.25">
      <c r="B27" s="115" t="s">
        <v>131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</row>
    <row r="29" spans="2:16" x14ac:dyDescent="0.25">
      <c r="B29" s="114" t="s">
        <v>119</v>
      </c>
      <c r="C29" s="114"/>
      <c r="D29" s="114"/>
      <c r="G29" s="114" t="s">
        <v>126</v>
      </c>
      <c r="H29" s="114"/>
      <c r="I29" s="114"/>
      <c r="L29" s="114" t="s">
        <v>127</v>
      </c>
      <c r="M29" s="114"/>
      <c r="N29" s="114"/>
    </row>
    <row r="30" spans="2:16" x14ac:dyDescent="0.25">
      <c r="B30" s="87" t="str">
        <f>'Dati e elaborazione'!$K$5</f>
        <v>Tipo di procedimento</v>
      </c>
      <c r="C30" s="87" t="str">
        <f>'Dati e elaborazione'!L5</f>
        <v>Numero di pareri</v>
      </c>
      <c r="D30" s="88" t="str">
        <f>'Dati e elaborazione'!$M$5</f>
        <v>%</v>
      </c>
      <c r="G30" s="88" t="str">
        <f>'Dati e elaborazione'!$K$14</f>
        <v>Settore industriale</v>
      </c>
      <c r="H30" s="88" t="str">
        <f>'Dati e elaborazione'!$L$14</f>
        <v>Numero di pareri</v>
      </c>
      <c r="I30" s="88" t="str">
        <f>'Dati e elaborazione'!M14</f>
        <v>percentuale</v>
      </c>
      <c r="L30" s="88" t="str">
        <f>'Dati e elaborazione'!$K$29</f>
        <v>Provincia</v>
      </c>
      <c r="M30" s="88" t="str">
        <f>'Dati e elaborazione'!$L$29</f>
        <v>Numero di pareri</v>
      </c>
      <c r="N30" s="88" t="str">
        <f>'Dati e elaborazione'!M29</f>
        <v>percentuale</v>
      </c>
    </row>
    <row r="31" spans="2:16" x14ac:dyDescent="0.25">
      <c r="B31" s="89" t="str">
        <f>'Dati e elaborazione'!$K$6</f>
        <v>PAUR Rilascio di AIA</v>
      </c>
      <c r="C31" s="89">
        <f>'Dati e elaborazione'!$L$6</f>
        <v>41</v>
      </c>
      <c r="D31" s="90">
        <f>'Dati e elaborazione'!$M$6</f>
        <v>33.884297520661157</v>
      </c>
      <c r="G31" s="89" t="str">
        <f>'Dati e elaborazione'!$K$15</f>
        <v>Gestione Rifiuti</v>
      </c>
      <c r="H31" s="89">
        <f>'Dati e elaborazione'!$L$15</f>
        <v>52</v>
      </c>
      <c r="I31" s="90">
        <f>'Dati e elaborazione'!$M$15</f>
        <v>42.97520661157025</v>
      </c>
      <c r="L31" s="89" t="str">
        <f>'Dati e elaborazione'!$K$30</f>
        <v>Frosinone</v>
      </c>
      <c r="M31" s="89">
        <f>'Dati e elaborazione'!$L$30</f>
        <v>40</v>
      </c>
      <c r="N31" s="90">
        <f>'Dati e elaborazione'!$M$30</f>
        <v>33.057851239669418</v>
      </c>
    </row>
    <row r="32" spans="2:16" x14ac:dyDescent="0.25">
      <c r="B32" s="37" t="str">
        <f>'Dati e elaborazione'!$K$7</f>
        <v>Modifiche non sostanziali</v>
      </c>
      <c r="C32" s="37">
        <f ca="1">'Dati e elaborazione'!$L$7</f>
        <v>24</v>
      </c>
      <c r="D32" s="99">
        <f ca="1">'Dati e elaborazione'!$M$7</f>
        <v>19.834710743801654</v>
      </c>
      <c r="G32" s="37" t="str">
        <f>'Dati e elaborazione'!$K$16</f>
        <v>Settore chimico</v>
      </c>
      <c r="H32" s="37">
        <f>'Dati e elaborazione'!$L$16</f>
        <v>16</v>
      </c>
      <c r="I32" s="99">
        <f>'Dati e elaborazione'!$M$16</f>
        <v>13.223140495867769</v>
      </c>
      <c r="L32" s="37" t="str">
        <f>'Dati e elaborazione'!$K$31</f>
        <v>Latina</v>
      </c>
      <c r="M32" s="37">
        <f>'Dati e elaborazione'!$L$31</f>
        <v>23</v>
      </c>
      <c r="N32" s="99">
        <f>'Dati e elaborazione'!$M$31</f>
        <v>19.008264462809919</v>
      </c>
    </row>
    <row r="33" spans="2:14" x14ac:dyDescent="0.25">
      <c r="B33" s="89" t="str">
        <f>'Dati e elaborazione'!$K$8</f>
        <v>Procedimenti di Rilascio AIA</v>
      </c>
      <c r="C33" s="89">
        <f ca="1">'Dati e elaborazione'!$L$8</f>
        <v>6</v>
      </c>
      <c r="D33" s="90">
        <f ca="1">'Dati e elaborazione'!$M$8</f>
        <v>4.9586776859504136</v>
      </c>
      <c r="G33" s="89" t="str">
        <f>'Dati e elaborazione'!$K$17</f>
        <v>Discarica</v>
      </c>
      <c r="H33" s="89">
        <f>'Dati e elaborazione'!$L$17</f>
        <v>7</v>
      </c>
      <c r="I33" s="90">
        <f>'Dati e elaborazione'!$M$17</f>
        <v>5.785123966942149</v>
      </c>
      <c r="L33" s="89" t="str">
        <f>'Dati e elaborazione'!$K$32</f>
        <v>Rieti</v>
      </c>
      <c r="M33" s="89">
        <f>'Dati e elaborazione'!$L$32</f>
        <v>4</v>
      </c>
      <c r="N33" s="90">
        <f>'Dati e elaborazione'!$M$32</f>
        <v>3.3057851239669422</v>
      </c>
    </row>
    <row r="34" spans="2:14" x14ac:dyDescent="0.25">
      <c r="B34" s="37" t="str">
        <f>'Dati e elaborazione'!$K$9</f>
        <v>Procedimenti di RIESAME AIA</v>
      </c>
      <c r="C34" s="37">
        <f ca="1">'Dati e elaborazione'!$L$9</f>
        <v>50</v>
      </c>
      <c r="D34" s="99">
        <f ca="1">'Dati e elaborazione'!$M$9</f>
        <v>41.32231404958678</v>
      </c>
      <c r="G34" s="37" t="str">
        <f>'Dati e elaborazione'!$K$18</f>
        <v>Cartiera</v>
      </c>
      <c r="H34" s="37">
        <f>'Dati e elaborazione'!$L$18</f>
        <v>12</v>
      </c>
      <c r="I34" s="99">
        <f>'Dati e elaborazione'!$M$18</f>
        <v>9.9173553719008272</v>
      </c>
      <c r="L34" s="37" t="str">
        <f>'Dati e elaborazione'!$K$33</f>
        <v>Roma</v>
      </c>
      <c r="M34" s="37">
        <f>'Dati e elaborazione'!$L$33</f>
        <v>35</v>
      </c>
      <c r="N34" s="99">
        <f>'Dati e elaborazione'!$M$33</f>
        <v>28.925619834710744</v>
      </c>
    </row>
    <row r="35" spans="2:14" x14ac:dyDescent="0.25">
      <c r="B35" s="95" t="str">
        <f>'Dati e elaborazione'!$K$10</f>
        <v>Tot</v>
      </c>
      <c r="C35" s="96">
        <f ca="1">'Dati e elaborazione'!$L$10</f>
        <v>121</v>
      </c>
      <c r="D35" s="95">
        <f ca="1">'Dati e elaborazione'!$M$10</f>
        <v>100</v>
      </c>
      <c r="G35" s="89" t="str">
        <f>'Dati e elaborazione'!$K$19</f>
        <v>Galvanica-lavorazione metalli</v>
      </c>
      <c r="H35" s="89">
        <f>'Dati e elaborazione'!$L$19</f>
        <v>4</v>
      </c>
      <c r="I35" s="90">
        <f>'Dati e elaborazione'!$M$19</f>
        <v>3.3057851239669422</v>
      </c>
      <c r="L35" s="89" t="str">
        <f>'Dati e elaborazione'!$K$34</f>
        <v>Viterbo</v>
      </c>
      <c r="M35" s="89">
        <f>'Dati e elaborazione'!$L$34</f>
        <v>19</v>
      </c>
      <c r="N35" s="90">
        <f>'Dati e elaborazione'!$M$34</f>
        <v>15.702479338842975</v>
      </c>
    </row>
    <row r="36" spans="2:14" x14ac:dyDescent="0.25">
      <c r="G36" s="37" t="str">
        <f>'Dati e elaborazione'!$K$20</f>
        <v>Settore Alimentare</v>
      </c>
      <c r="H36" s="37">
        <f>'Dati e elaborazione'!$L$20</f>
        <v>3</v>
      </c>
      <c r="I36" s="99">
        <f>'Dati e elaborazione'!$M$20</f>
        <v>2.4793388429752068</v>
      </c>
      <c r="L36" s="95" t="str">
        <f>'Dati e elaborazione'!$K$35</f>
        <v>Tot</v>
      </c>
      <c r="M36" s="96">
        <f>'Dati e elaborazione'!$L$35</f>
        <v>121</v>
      </c>
      <c r="N36" s="96">
        <f>'Dati e elaborazione'!$M$35</f>
        <v>100</v>
      </c>
    </row>
    <row r="37" spans="2:14" x14ac:dyDescent="0.25">
      <c r="G37" s="89" t="str">
        <f>'Dati e elaborazione'!$K$21</f>
        <v>Cementificio-Ceramica</v>
      </c>
      <c r="H37" s="89">
        <f>'Dati e elaborazione'!$L$21</f>
        <v>4</v>
      </c>
      <c r="I37" s="90">
        <f>'Dati e elaborazione'!$M$21</f>
        <v>3.3057851239669422</v>
      </c>
    </row>
    <row r="38" spans="2:14" x14ac:dyDescent="0.25">
      <c r="G38" s="37" t="str">
        <f>'Dati e elaborazione'!$K$22</f>
        <v>Allevamento</v>
      </c>
      <c r="H38" s="37">
        <f>'Dati e elaborazione'!$L$22</f>
        <v>11</v>
      </c>
      <c r="I38" s="99">
        <f>'Dati e elaborazione'!$M$22</f>
        <v>9.0909090909090917</v>
      </c>
    </row>
    <row r="39" spans="2:14" x14ac:dyDescent="0.25">
      <c r="G39" s="89" t="str">
        <f>'Dati e elaborazione'!$K$23</f>
        <v>Produzione energia</v>
      </c>
      <c r="H39" s="89">
        <f>'Dati e elaborazione'!$L$23</f>
        <v>2</v>
      </c>
      <c r="I39" s="90">
        <f>'Dati e elaborazione'!$M$23</f>
        <v>1.6528925619834711</v>
      </c>
    </row>
    <row r="40" spans="2:14" x14ac:dyDescent="0.25">
      <c r="G40" s="37" t="str">
        <f>'Dati e elaborazione'!$K$24</f>
        <v>Inceneritore</v>
      </c>
      <c r="H40" s="37">
        <f>'Dati e elaborazione'!$L$24</f>
        <v>4</v>
      </c>
      <c r="I40" s="99">
        <f>'Dati e elaborazione'!$M$24</f>
        <v>3.3057851239669422</v>
      </c>
    </row>
    <row r="41" spans="2:14" x14ac:dyDescent="0.25">
      <c r="G41" s="89" t="str">
        <f>'Dati e elaborazione'!$K$25</f>
        <v xml:space="preserve">Altre attività* </v>
      </c>
      <c r="H41" s="89">
        <f>'Dati e elaborazione'!$L$25</f>
        <v>6</v>
      </c>
      <c r="I41" s="90">
        <f>'Dati e elaborazione'!$M$25</f>
        <v>4.9586776859504136</v>
      </c>
    </row>
    <row r="42" spans="2:14" x14ac:dyDescent="0.25">
      <c r="G42" s="95" t="str">
        <f>'Dati e elaborazione'!$K$26</f>
        <v>Tot</v>
      </c>
      <c r="H42" s="96">
        <f>'Dati e elaborazione'!$L$26</f>
        <v>121</v>
      </c>
      <c r="I42" s="96">
        <f>'Dati e elaborazione'!$M$26</f>
        <v>100.00000000000003</v>
      </c>
    </row>
  </sheetData>
  <mergeCells count="4">
    <mergeCell ref="B29:D29"/>
    <mergeCell ref="G29:I29"/>
    <mergeCell ref="L29:N29"/>
    <mergeCell ref="B27:P2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Q l U T W 5 4 3 y q y p A A A A + g A A A B I A H A B D b 2 5 m a W c v U G F j a 2 F n Z S 5 4 b W w g o h g A K K A U A A A A A A A A A A A A A A A A A A A A A A A A A A A A h Y 9 L D o I w G I S v Q r q n L 4 M P 8 l M W r k w k M d E Y t w 1 W a I R i a L H c z Y V H 8 g q S K O r O 5 c x 8 i 2 8 e t z u k f V 0 F V 9 V a 3 Z g E M U x R o E z e H L U p E t S 5 U z h H q Y C N z M + y U M E A G x v 3 9 p i g 0 r l L T I j 3 H v s J b t q C c E o Z O W T r b V 6 q W q I P r P / D o T b W S Z M r J G D / k h E c T x m O 2 I L j i H M + A z I O k G n z h f j g j C m Q n x K W X e W 6 V g n t w t U O y B i B v H + I J 1 B L A w Q U A A I A C A B C V R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U T W y i K R 7 g O A A A A E Q A A A B M A H A B G b 3 J t d W x h c y 9 T Z W N 0 a W 9 u M S 5 t I K I Y A C i g F A A A A A A A A A A A A A A A A A A A A A A A A A A A A C t O T S 7 J z M 9 T C I b Q h t Y A U E s B A i 0 A F A A C A A g A Q l U T W 5 4 3 y q y p A A A A + g A A A B I A A A A A A A A A A A A A A A A A A A A A A E N v b m Z p Z y 9 Q Y W N r Y W d l L n h t b F B L A Q I t A B Q A A g A I A E J V E 1 s P y u m r p A A A A O k A A A A T A A A A A A A A A A A A A A A A A P U A A A B b Q 2 9 u d G V u d F 9 U e X B l c 1 0 u e G 1 s U E s B A i 0 A F A A C A A g A Q l U T W y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A c 0 2 4 V p 8 R G h K C 0 d P P r 4 F E A A A A A A g A A A A A A A 2 Y A A M A A A A A Q A A A A 9 t O t l + C m d r z z q K E 7 B o O t o g A A A A A E g A A A o A A A A B A A A A A g 7 N 2 3 4 H u D E O 9 i s n L D W u T r U A A A A I E R 3 C y e Q b W a x 6 2 A 3 q 7 Y 6 0 P h o d k U X O y P N g V 5 g h Q d N o g w i b 9 z O n 2 X R Q F i T Q 7 l 3 M / f 4 u 9 Q w k Q 4 a A W E C / l L m x Z o h L f 2 w N n 4 V a d S R 3 V X 2 P Y 6 C y w e F A A A A H 9 F y B 1 b H B q P R 6 a / N R x I i u B N 4 u L Z < / D a t a M a s h u p > 
</file>

<file path=customXml/itemProps1.xml><?xml version="1.0" encoding="utf-8"?>
<ds:datastoreItem xmlns:ds="http://schemas.openxmlformats.org/officeDocument/2006/customXml" ds:itemID="{CCBBF680-1072-4540-99BF-ED35B555C1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e elaborazione</vt:lpstr>
      <vt:lpstr>Grafici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Rizzuto</dc:creator>
  <cp:lastModifiedBy>Rosalba Borrelli</cp:lastModifiedBy>
  <cp:lastPrinted>2022-12-22T09:40:11Z</cp:lastPrinted>
  <dcterms:created xsi:type="dcterms:W3CDTF">2018-10-05T06:38:27Z</dcterms:created>
  <dcterms:modified xsi:type="dcterms:W3CDTF">2025-10-23T16:08:02Z</dcterms:modified>
</cp:coreProperties>
</file>