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2rif 2021\Rifiuti\"/>
    </mc:Choice>
  </mc:AlternateContent>
  <bookViews>
    <workbookView xWindow="0" yWindow="0" windowWidth="28800" windowHeight="12000" activeTab="2"/>
  </bookViews>
  <sheets>
    <sheet name="2019" sheetId="15" r:id="rId1"/>
    <sheet name="2020" sheetId="16" r:id="rId2"/>
    <sheet name="2021" sheetId="1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7" l="1"/>
  <c r="E22" i="17"/>
  <c r="J22" i="17" l="1"/>
  <c r="I22" i="17"/>
  <c r="H22" i="17"/>
  <c r="G22" i="17"/>
  <c r="F22" i="17"/>
  <c r="D22" i="17"/>
  <c r="C22" i="17"/>
  <c r="B13" i="17"/>
  <c r="B22" i="17"/>
  <c r="B12" i="17"/>
  <c r="B11" i="17"/>
  <c r="B10" i="17"/>
  <c r="B14" i="17" l="1"/>
  <c r="B10" i="16"/>
  <c r="B11" i="16"/>
  <c r="B12" i="16"/>
  <c r="B13" i="16"/>
  <c r="B9" i="16"/>
  <c r="E22" i="16" l="1"/>
  <c r="F22" i="16"/>
  <c r="I22" i="16" l="1"/>
  <c r="J17" i="16"/>
  <c r="J18" i="16"/>
  <c r="J21" i="16"/>
  <c r="J20" i="16"/>
  <c r="J19" i="16"/>
  <c r="B21" i="16"/>
  <c r="B20" i="16"/>
  <c r="B19" i="16"/>
  <c r="B18" i="16"/>
  <c r="B17" i="16"/>
  <c r="B22" i="16" l="1"/>
  <c r="D22" i="16" l="1"/>
  <c r="J22" i="16" l="1"/>
  <c r="H22" i="16"/>
  <c r="G22" i="16"/>
  <c r="C22" i="16"/>
  <c r="B14" i="16" l="1"/>
  <c r="B9" i="15"/>
  <c r="B10" i="15"/>
  <c r="B11" i="15"/>
  <c r="B12" i="15"/>
  <c r="B8" i="15"/>
  <c r="D21" i="15"/>
  <c r="E21" i="15"/>
  <c r="F21" i="15"/>
  <c r="B21" i="15"/>
  <c r="I21" i="15"/>
  <c r="G21" i="15"/>
  <c r="H21" i="15"/>
  <c r="C21" i="15"/>
  <c r="B13" i="15" l="1"/>
</calcChain>
</file>

<file path=xl/sharedStrings.xml><?xml version="1.0" encoding="utf-8"?>
<sst xmlns="http://schemas.openxmlformats.org/spreadsheetml/2006/main" count="78" uniqueCount="34">
  <si>
    <t>Frosinone</t>
  </si>
  <si>
    <t>Latina</t>
  </si>
  <si>
    <t>Rieti</t>
  </si>
  <si>
    <t>Roma</t>
  </si>
  <si>
    <t>Viterbo</t>
  </si>
  <si>
    <t>Provincia</t>
  </si>
  <si>
    <t>Altre attività di controllo nell'ambito della gestione dei rifiuti: Abbandono rifiuti</t>
  </si>
  <si>
    <t>Altre attività di controllo nell'ambito della gestione dei rifiuti: Depuratori Urbani</t>
  </si>
  <si>
    <t>Attività di controllo su Impianti di Gestione Rifiuti</t>
  </si>
  <si>
    <t>Le attività di controllo sono un numero superiore al numero degli Impianti controllati in ragione del fatto che spesso il medesimo Impianto è oggetto di più attività di controllo</t>
  </si>
  <si>
    <t>Impianti autorizzati - esclusi Impianti AIA</t>
  </si>
  <si>
    <t>Impianti controllati - esclusi Impianti AIA</t>
  </si>
  <si>
    <t>Impianti autorizzati AIA</t>
  </si>
  <si>
    <t>Impianti controllati AIA</t>
  </si>
  <si>
    <t>Attività di controllo su Impianti AIA</t>
  </si>
  <si>
    <r>
      <t xml:space="preserve">Attività di controllo nell'ambito della gestione rifiuti 2019 </t>
    </r>
    <r>
      <rPr>
        <b/>
        <sz val="8"/>
        <color theme="0"/>
        <rFont val="Arial"/>
        <family val="2"/>
      </rPr>
      <t>(somma delle attività di controllo su Impianti AIA, non AIA, abbandoni rifiuti e depuratori urbani)</t>
    </r>
  </si>
  <si>
    <t>Altre attività di controllo della gestione rifiuti su Impianti non autorizzati alla gestione rifiuti</t>
  </si>
  <si>
    <r>
      <t xml:space="preserve">Impianti controllati AIA </t>
    </r>
    <r>
      <rPr>
        <b/>
        <sz val="8"/>
        <color theme="0"/>
        <rFont val="Arial"/>
        <family val="2"/>
      </rPr>
      <t>(esclusi impianti per i quali sono stati verificati esclusivamente autocontrolli trasmessi dal gestore)</t>
    </r>
  </si>
  <si>
    <r>
      <t xml:space="preserve">Attività di controllo su Impianti AIA </t>
    </r>
    <r>
      <rPr>
        <b/>
        <sz val="8"/>
        <color theme="0"/>
        <rFont val="Arial"/>
        <family val="2"/>
      </rPr>
      <t>(escluse solo verifiche autocontrolli trasmessi dal gestore)</t>
    </r>
  </si>
  <si>
    <r>
      <t xml:space="preserve">Attività di controllo nell'ambito della gestione rifiuti 2020 </t>
    </r>
    <r>
      <rPr>
        <b/>
        <sz val="8"/>
        <color theme="0"/>
        <rFont val="Arial"/>
        <family val="2"/>
      </rPr>
      <t>(somma delle attività di controllo su Impianti AIA, non AIA, altro)</t>
    </r>
  </si>
  <si>
    <t>data aggiornamento: Dicembre 2020</t>
  </si>
  <si>
    <t>a cura di: ARPA Lazio/DPA.SAT</t>
  </si>
  <si>
    <t>Dipartimento Pressioni sull’Ambiente-Servizio Attività Produttive e Controlli-Giugno 2021</t>
  </si>
  <si>
    <t>data aggiornamento: Dicembre 2019</t>
  </si>
  <si>
    <t>Dipartimento Pressioni sull’Ambiente-Servizio Attività Produttive e Controlli-Maggio 2020</t>
  </si>
  <si>
    <t>Dipartimento Pressioni sull’Ambiente-Servizio Attività Produttive e Controlli-Giugno 2022</t>
  </si>
  <si>
    <t>data aggiornamento: Dicembre 2021</t>
  </si>
  <si>
    <r>
      <t xml:space="preserve">Attività di controllo nell'ambito della gestione rifiuti 2021 </t>
    </r>
    <r>
      <rPr>
        <b/>
        <sz val="8"/>
        <color theme="0"/>
        <rFont val="Arial"/>
        <family val="2"/>
      </rPr>
      <t>(somma delle attività di controllo su Impianti AIA, non AIA, altro)</t>
    </r>
  </si>
  <si>
    <r>
      <t xml:space="preserve">Attività di controllo su Impianti AIA </t>
    </r>
    <r>
      <rPr>
        <b/>
        <sz val="8"/>
        <color theme="0"/>
        <rFont val="Arial"/>
        <family val="2"/>
      </rPr>
      <t>(escluse attività di verifica di conformità e verifica d'ufficio)</t>
    </r>
  </si>
  <si>
    <r>
      <t xml:space="preserve">Impianti controllati AIA </t>
    </r>
    <r>
      <rPr>
        <b/>
        <sz val="8"/>
        <color theme="0"/>
        <rFont val="Arial"/>
        <family val="2"/>
      </rPr>
      <t>(esclusi impianti per i quali sono state condotte attività di verifica di conformità e verifica d'ufficio)</t>
    </r>
  </si>
  <si>
    <r>
      <t xml:space="preserve">Attività di controllo su Impianti di Gestione Rifiuti </t>
    </r>
    <r>
      <rPr>
        <b/>
        <sz val="8"/>
        <color theme="0"/>
        <rFont val="Arial"/>
        <family val="2"/>
      </rPr>
      <t>(esclusi Impianti AIA)</t>
    </r>
  </si>
  <si>
    <t>Impianti di gestione rifiuti controllati - esclusi Impianti AIA</t>
  </si>
  <si>
    <t>Impianti di gestione rifiuti autorizzati - esclusi Impianti AIA</t>
  </si>
  <si>
    <t>per le AIA si intende per controllo il controllo in campo + verifica di conformità (comma 3 art.29-decies)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</si>
</sst>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rgb="FF0070C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6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60000"/>
      <color rgb="FFCC0000"/>
      <color rgb="FFFF1D1D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'2019'!$B$15</c:f>
              <c:strCache>
                <c:ptCount val="1"/>
                <c:pt idx="0">
                  <c:v>Impianti autorizzati - esclusi Impianti AIA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'2019'!$A$16:$A$20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'2019'!$B$16:$B$20</c:f>
              <c:numCache>
                <c:formatCode>General</c:formatCode>
                <c:ptCount val="5"/>
                <c:pt idx="0">
                  <c:v>119</c:v>
                </c:pt>
                <c:pt idx="1">
                  <c:v>101</c:v>
                </c:pt>
                <c:pt idx="2">
                  <c:v>49</c:v>
                </c:pt>
                <c:pt idx="3">
                  <c:v>342</c:v>
                </c:pt>
                <c:pt idx="4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F-4CCB-8E53-2A58EBEE0F45}"/>
            </c:ext>
          </c:extLst>
        </c:ser>
        <c:ser>
          <c:idx val="1"/>
          <c:order val="1"/>
          <c:tx>
            <c:strRef>
              <c:f>'2019'!$C$15</c:f>
              <c:strCache>
                <c:ptCount val="1"/>
                <c:pt idx="0">
                  <c:v>Impianti controllati - esclusi Impianti AIA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'2019'!$A$16:$A$20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'2019'!$C$16:$C$20</c:f>
              <c:numCache>
                <c:formatCode>General</c:formatCode>
                <c:ptCount val="5"/>
                <c:pt idx="0">
                  <c:v>24</c:v>
                </c:pt>
                <c:pt idx="1">
                  <c:v>22</c:v>
                </c:pt>
                <c:pt idx="2">
                  <c:v>14</c:v>
                </c:pt>
                <c:pt idx="3">
                  <c:v>31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BF-4CCB-8E53-2A58EBEE0F45}"/>
            </c:ext>
          </c:extLst>
        </c:ser>
        <c:ser>
          <c:idx val="2"/>
          <c:order val="2"/>
          <c:tx>
            <c:strRef>
              <c:f>'2019'!$D$15</c:f>
              <c:strCache>
                <c:ptCount val="1"/>
                <c:pt idx="0">
                  <c:v>Impianti autorizzati AIA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'2019'!$A$16:$A$20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'2019'!$D$16:$D$20</c:f>
              <c:numCache>
                <c:formatCode>General</c:formatCode>
                <c:ptCount val="5"/>
                <c:pt idx="0">
                  <c:v>15</c:v>
                </c:pt>
                <c:pt idx="1">
                  <c:v>13</c:v>
                </c:pt>
                <c:pt idx="2">
                  <c:v>2</c:v>
                </c:pt>
                <c:pt idx="3">
                  <c:v>33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BF-4CCB-8E53-2A58EBEE0F45}"/>
            </c:ext>
          </c:extLst>
        </c:ser>
        <c:ser>
          <c:idx val="3"/>
          <c:order val="3"/>
          <c:tx>
            <c:strRef>
              <c:f>'2019'!$E$15</c:f>
              <c:strCache>
                <c:ptCount val="1"/>
                <c:pt idx="0">
                  <c:v>Impianti controllati AIA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'2019'!$A$16:$A$20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'2019'!$E$16:$E$20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BF-4CCB-8E53-2A58EBEE0F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0478336"/>
        <c:axId val="60478752"/>
      </c:barChart>
      <c:catAx>
        <c:axId val="60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752"/>
        <c:crosses val="autoZero"/>
        <c:auto val="1"/>
        <c:lblAlgn val="ctr"/>
        <c:lblOffset val="100"/>
        <c:noMultiLvlLbl val="0"/>
      </c:catAx>
      <c:valAx>
        <c:axId val="60478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4904674788157423E-2"/>
          <c:y val="1.1764705882352941E-2"/>
          <c:w val="0.97210071940065435"/>
          <c:h val="9.1177396943029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'2019'!$B$15</c:f>
              <c:strCache>
                <c:ptCount val="1"/>
                <c:pt idx="0">
                  <c:v>Impianti autorizzati - esclusi Impianti AIA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'2019'!$A$16:$A$20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'2019'!$B$16:$B$20</c:f>
              <c:numCache>
                <c:formatCode>General</c:formatCode>
                <c:ptCount val="5"/>
                <c:pt idx="0">
                  <c:v>119</c:v>
                </c:pt>
                <c:pt idx="1">
                  <c:v>101</c:v>
                </c:pt>
                <c:pt idx="2">
                  <c:v>49</c:v>
                </c:pt>
                <c:pt idx="3">
                  <c:v>342</c:v>
                </c:pt>
                <c:pt idx="4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C-4941-9882-6D232B63C3C9}"/>
            </c:ext>
          </c:extLst>
        </c:ser>
        <c:ser>
          <c:idx val="1"/>
          <c:order val="1"/>
          <c:tx>
            <c:strRef>
              <c:f>'2019'!$C$15</c:f>
              <c:strCache>
                <c:ptCount val="1"/>
                <c:pt idx="0">
                  <c:v>Impianti controllati - esclusi Impianti AIA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'2019'!$A$16:$A$20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'2019'!$C$16:$C$20</c:f>
              <c:numCache>
                <c:formatCode>General</c:formatCode>
                <c:ptCount val="5"/>
                <c:pt idx="0">
                  <c:v>24</c:v>
                </c:pt>
                <c:pt idx="1">
                  <c:v>22</c:v>
                </c:pt>
                <c:pt idx="2">
                  <c:v>14</c:v>
                </c:pt>
                <c:pt idx="3">
                  <c:v>31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C-4941-9882-6D232B63C3C9}"/>
            </c:ext>
          </c:extLst>
        </c:ser>
        <c:ser>
          <c:idx val="2"/>
          <c:order val="2"/>
          <c:tx>
            <c:strRef>
              <c:f>'2019'!$D$15</c:f>
              <c:strCache>
                <c:ptCount val="1"/>
                <c:pt idx="0">
                  <c:v>Impianti autorizzati AIA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'2019'!$A$16:$A$20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'2019'!$D$16:$D$20</c:f>
              <c:numCache>
                <c:formatCode>General</c:formatCode>
                <c:ptCount val="5"/>
                <c:pt idx="0">
                  <c:v>15</c:v>
                </c:pt>
                <c:pt idx="1">
                  <c:v>13</c:v>
                </c:pt>
                <c:pt idx="2">
                  <c:v>2</c:v>
                </c:pt>
                <c:pt idx="3">
                  <c:v>33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DC-4941-9882-6D232B63C3C9}"/>
            </c:ext>
          </c:extLst>
        </c:ser>
        <c:ser>
          <c:idx val="3"/>
          <c:order val="3"/>
          <c:tx>
            <c:strRef>
              <c:f>'2019'!$E$15</c:f>
              <c:strCache>
                <c:ptCount val="1"/>
                <c:pt idx="0">
                  <c:v>Impianti controllati AIA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'2019'!$A$16:$A$20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'2019'!$E$16:$E$20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DC-4941-9882-6D232B63C3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0478336"/>
        <c:axId val="60478752"/>
      </c:barChart>
      <c:catAx>
        <c:axId val="60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752"/>
        <c:crosses val="autoZero"/>
        <c:auto val="1"/>
        <c:lblAlgn val="ctr"/>
        <c:lblOffset val="100"/>
        <c:noMultiLvlLbl val="0"/>
      </c:catAx>
      <c:valAx>
        <c:axId val="60478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4904674788157423E-2"/>
          <c:y val="1.1764705882352941E-2"/>
          <c:w val="0.97210071940065435"/>
          <c:h val="9.1177396943029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96904617331164E-2"/>
          <c:y val="5.0982244866450525E-2"/>
          <c:w val="0.92449068211527763"/>
          <c:h val="0.85804415624517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'2021'!$B$16</c:f>
              <c:strCache>
                <c:ptCount val="1"/>
                <c:pt idx="0">
                  <c:v>Impianti di gestione rifiuti autorizzati - esclusi Impianti AIA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'2021'!$B$17:$B$21</c:f>
              <c:numCache>
                <c:formatCode>General</c:formatCode>
                <c:ptCount val="5"/>
                <c:pt idx="0">
                  <c:v>128</c:v>
                </c:pt>
                <c:pt idx="1">
                  <c:v>108</c:v>
                </c:pt>
                <c:pt idx="2">
                  <c:v>47</c:v>
                </c:pt>
                <c:pt idx="3">
                  <c:v>372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E-46DD-8E77-605C9716B25F}"/>
            </c:ext>
          </c:extLst>
        </c:ser>
        <c:ser>
          <c:idx val="1"/>
          <c:order val="1"/>
          <c:tx>
            <c:strRef>
              <c:f>'2021'!$C$16</c:f>
              <c:strCache>
                <c:ptCount val="1"/>
                <c:pt idx="0">
                  <c:v>Impianti di gestione rifiuti controllati - esclusi Impianti AIA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'2021'!$C$17:$C$21</c:f>
              <c:numCache>
                <c:formatCode>General</c:formatCode>
                <c:ptCount val="5"/>
                <c:pt idx="0">
                  <c:v>32</c:v>
                </c:pt>
                <c:pt idx="1">
                  <c:v>32</c:v>
                </c:pt>
                <c:pt idx="2">
                  <c:v>2</c:v>
                </c:pt>
                <c:pt idx="3">
                  <c:v>56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6E-46DD-8E77-605C9716B25F}"/>
            </c:ext>
          </c:extLst>
        </c:ser>
        <c:ser>
          <c:idx val="2"/>
          <c:order val="2"/>
          <c:tx>
            <c:strRef>
              <c:f>'2021'!$D$16</c:f>
              <c:strCache>
                <c:ptCount val="1"/>
                <c:pt idx="0">
                  <c:v>Impianti autorizzati AIA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'2021'!$D$17:$D$21</c:f>
              <c:numCache>
                <c:formatCode>General</c:formatCode>
                <c:ptCount val="5"/>
                <c:pt idx="0">
                  <c:v>14</c:v>
                </c:pt>
                <c:pt idx="1">
                  <c:v>13</c:v>
                </c:pt>
                <c:pt idx="2">
                  <c:v>2</c:v>
                </c:pt>
                <c:pt idx="3">
                  <c:v>37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6E-46DD-8E77-605C9716B25F}"/>
            </c:ext>
          </c:extLst>
        </c:ser>
        <c:ser>
          <c:idx val="3"/>
          <c:order val="3"/>
          <c:tx>
            <c:strRef>
              <c:f>'2021'!$E$16</c:f>
              <c:strCache>
                <c:ptCount val="1"/>
                <c:pt idx="0">
                  <c:v>Impianti controllati AIA (esclusi impianti per i quali sono state condotte attività di verifica di conformità e verifica d'ufficio)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'2021'!$E$17:$E$21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6E-46DD-8E77-605C9716B2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0478336"/>
        <c:axId val="60478752"/>
      </c:barChart>
      <c:catAx>
        <c:axId val="60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752"/>
        <c:crosses val="autoZero"/>
        <c:auto val="1"/>
        <c:lblAlgn val="ctr"/>
        <c:lblOffset val="100"/>
        <c:noMultiLvlLbl val="0"/>
      </c:catAx>
      <c:valAx>
        <c:axId val="60478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567853624851864E-2"/>
          <c:y val="2.3529411764705882E-2"/>
          <c:w val="0.9133611723994054"/>
          <c:h val="0.25882538212135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981073</xdr:colOff>
      <xdr:row>25</xdr:row>
      <xdr:rowOff>19050</xdr:rowOff>
    </xdr:from>
    <xdr:to>
      <xdr:col>3</xdr:col>
      <xdr:colOff>2038349</xdr:colOff>
      <xdr:row>42</xdr:row>
      <xdr:rowOff>19050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0</xdr:row>
      <xdr:rowOff>0</xdr:rowOff>
    </xdr:from>
    <xdr:to>
      <xdr:col>0</xdr:col>
      <xdr:colOff>1325880</xdr:colOff>
      <xdr:row>4</xdr:row>
      <xdr:rowOff>146485</xdr:rowOff>
    </xdr:to>
    <xdr:pic>
      <xdr:nvPicPr>
        <xdr:cNvPr id="3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1059180" cy="87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1813560</xdr:colOff>
      <xdr:row>0</xdr:row>
      <xdr:rowOff>0</xdr:rowOff>
    </xdr:from>
    <xdr:to>
      <xdr:col>5</xdr:col>
      <xdr:colOff>989888</xdr:colOff>
      <xdr:row>4</xdr:row>
      <xdr:rowOff>159664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2160" y="0"/>
          <a:ext cx="1279448" cy="8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981073</xdr:colOff>
      <xdr:row>26</xdr:row>
      <xdr:rowOff>19050</xdr:rowOff>
    </xdr:from>
    <xdr:to>
      <xdr:col>3</xdr:col>
      <xdr:colOff>2038349</xdr:colOff>
      <xdr:row>43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1030313</xdr:colOff>
      <xdr:row>4</xdr:row>
      <xdr:rowOff>115897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30313" cy="84741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1279448</xdr:colOff>
      <xdr:row>4</xdr:row>
      <xdr:rowOff>159664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1720" y="0"/>
          <a:ext cx="1279448" cy="8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981073</xdr:colOff>
      <xdr:row>26</xdr:row>
      <xdr:rowOff>19050</xdr:rowOff>
    </xdr:from>
    <xdr:to>
      <xdr:col>3</xdr:col>
      <xdr:colOff>2038349</xdr:colOff>
      <xdr:row>43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1045553</xdr:colOff>
      <xdr:row>4</xdr:row>
      <xdr:rowOff>115897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30313" cy="84741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1309928</xdr:colOff>
      <xdr:row>4</xdr:row>
      <xdr:rowOff>159664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1720" y="0"/>
          <a:ext cx="1279448" cy="8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C7" sqref="C7"/>
    </sheetView>
  </sheetViews>
  <sheetFormatPr defaultColWidth="9.140625" defaultRowHeight="15" x14ac:dyDescent="0.25"/>
  <cols>
    <col min="1" max="1" width="22.42578125" style="1" customWidth="1"/>
    <col min="2" max="9" width="30.7109375" style="1" customWidth="1"/>
    <col min="10" max="16384" width="9.140625" style="1"/>
  </cols>
  <sheetData>
    <row r="2" spans="1:9" x14ac:dyDescent="0.25">
      <c r="B2" s="48" t="s">
        <v>23</v>
      </c>
      <c r="C2"/>
      <c r="D2"/>
      <c r="E2"/>
      <c r="F2"/>
      <c r="G2" s="49"/>
      <c r="H2" s="49"/>
    </row>
    <row r="3" spans="1:9" x14ac:dyDescent="0.25">
      <c r="B3" s="48" t="s">
        <v>21</v>
      </c>
      <c r="C3"/>
      <c r="D3"/>
      <c r="E3"/>
      <c r="F3"/>
      <c r="G3" s="49"/>
      <c r="H3" s="49"/>
    </row>
    <row r="4" spans="1:9" x14ac:dyDescent="0.2">
      <c r="B4" s="48" t="s">
        <v>24</v>
      </c>
      <c r="C4" s="48"/>
      <c r="D4" s="48"/>
      <c r="E4" s="48"/>
      <c r="F4" s="48"/>
      <c r="G4" s="49"/>
      <c r="H4" s="49"/>
    </row>
    <row r="5" spans="1:9" ht="15.75" thickBot="1" x14ac:dyDescent="0.3"/>
    <row r="6" spans="1:9" ht="45" customHeight="1" x14ac:dyDescent="0.25">
      <c r="A6" s="52" t="s">
        <v>5</v>
      </c>
      <c r="B6" s="50" t="s">
        <v>15</v>
      </c>
      <c r="C6" s="12"/>
      <c r="D6" s="2"/>
    </row>
    <row r="7" spans="1:9" ht="18.75" customHeight="1" thickBot="1" x14ac:dyDescent="0.3">
      <c r="A7" s="53"/>
      <c r="B7" s="51"/>
      <c r="C7" s="12"/>
      <c r="D7" s="2"/>
    </row>
    <row r="8" spans="1:9" x14ac:dyDescent="0.25">
      <c r="A8" s="3" t="s">
        <v>0</v>
      </c>
      <c r="B8" s="4">
        <f>SUM(F16:I16)</f>
        <v>65</v>
      </c>
      <c r="C8" s="11"/>
      <c r="D8" s="2"/>
    </row>
    <row r="9" spans="1:9" x14ac:dyDescent="0.25">
      <c r="A9" s="3" t="s">
        <v>1</v>
      </c>
      <c r="B9" s="5">
        <f t="shared" ref="B9:B12" si="0">SUM(F17:I17)</f>
        <v>78</v>
      </c>
      <c r="C9" s="11"/>
      <c r="D9" s="2"/>
    </row>
    <row r="10" spans="1:9" x14ac:dyDescent="0.25">
      <c r="A10" s="3" t="s">
        <v>2</v>
      </c>
      <c r="B10" s="5">
        <f t="shared" si="0"/>
        <v>65</v>
      </c>
      <c r="C10" s="11"/>
      <c r="D10" s="6"/>
    </row>
    <row r="11" spans="1:9" x14ac:dyDescent="0.25">
      <c r="A11" s="3" t="s">
        <v>3</v>
      </c>
      <c r="B11" s="5">
        <f t="shared" si="0"/>
        <v>104</v>
      </c>
      <c r="C11" s="11"/>
      <c r="D11" s="2"/>
    </row>
    <row r="12" spans="1:9" ht="15.75" thickBot="1" x14ac:dyDescent="0.3">
      <c r="A12" s="7" t="s">
        <v>4</v>
      </c>
      <c r="B12" s="8">
        <f t="shared" si="0"/>
        <v>96</v>
      </c>
      <c r="C12" s="11"/>
      <c r="D12" s="2"/>
    </row>
    <row r="13" spans="1:9" ht="15.75" thickBot="1" x14ac:dyDescent="0.3">
      <c r="A13" s="15"/>
      <c r="B13" s="14">
        <f>SUM(B8:B12)</f>
        <v>408</v>
      </c>
      <c r="C13" s="11"/>
      <c r="D13" s="2"/>
    </row>
    <row r="14" spans="1:9" ht="15.75" thickBot="1" x14ac:dyDescent="0.3">
      <c r="A14" s="13"/>
      <c r="D14" s="2"/>
    </row>
    <row r="15" spans="1:9" ht="45" customHeight="1" thickBot="1" x14ac:dyDescent="0.3">
      <c r="A15" s="17" t="s">
        <v>5</v>
      </c>
      <c r="B15" s="18" t="s">
        <v>10</v>
      </c>
      <c r="C15" s="19" t="s">
        <v>11</v>
      </c>
      <c r="D15" s="20" t="s">
        <v>12</v>
      </c>
      <c r="E15" s="20" t="s">
        <v>13</v>
      </c>
      <c r="F15" s="20" t="s">
        <v>14</v>
      </c>
      <c r="G15" s="20" t="s">
        <v>8</v>
      </c>
      <c r="H15" s="20" t="s">
        <v>6</v>
      </c>
      <c r="I15" s="20" t="s">
        <v>7</v>
      </c>
    </row>
    <row r="16" spans="1:9" x14ac:dyDescent="0.25">
      <c r="A16" s="3" t="s">
        <v>0</v>
      </c>
      <c r="B16" s="3">
        <v>119</v>
      </c>
      <c r="C16" s="4">
        <v>24</v>
      </c>
      <c r="D16" s="9">
        <v>15</v>
      </c>
      <c r="E16" s="9">
        <v>5</v>
      </c>
      <c r="F16" s="9">
        <v>7</v>
      </c>
      <c r="G16" s="9">
        <v>27</v>
      </c>
      <c r="H16" s="9">
        <v>17</v>
      </c>
      <c r="I16" s="9">
        <v>14</v>
      </c>
    </row>
    <row r="17" spans="1:9" x14ac:dyDescent="0.25">
      <c r="A17" s="3" t="s">
        <v>1</v>
      </c>
      <c r="B17" s="3">
        <v>101</v>
      </c>
      <c r="C17" s="5">
        <v>22</v>
      </c>
      <c r="D17" s="9">
        <v>13</v>
      </c>
      <c r="E17" s="9">
        <v>8</v>
      </c>
      <c r="F17" s="9">
        <v>12</v>
      </c>
      <c r="G17" s="9">
        <v>27</v>
      </c>
      <c r="H17" s="9">
        <v>1</v>
      </c>
      <c r="I17" s="9">
        <v>38</v>
      </c>
    </row>
    <row r="18" spans="1:9" x14ac:dyDescent="0.25">
      <c r="A18" s="3" t="s">
        <v>2</v>
      </c>
      <c r="B18" s="3">
        <v>49</v>
      </c>
      <c r="C18" s="5">
        <v>14</v>
      </c>
      <c r="D18" s="9">
        <v>2</v>
      </c>
      <c r="E18" s="9">
        <v>1</v>
      </c>
      <c r="F18" s="9">
        <v>1</v>
      </c>
      <c r="G18" s="9">
        <v>15</v>
      </c>
      <c r="H18" s="9">
        <v>5</v>
      </c>
      <c r="I18" s="9">
        <v>44</v>
      </c>
    </row>
    <row r="19" spans="1:9" x14ac:dyDescent="0.25">
      <c r="A19" s="3" t="s">
        <v>3</v>
      </c>
      <c r="B19" s="3">
        <v>342</v>
      </c>
      <c r="C19" s="5">
        <v>31</v>
      </c>
      <c r="D19" s="9">
        <v>33</v>
      </c>
      <c r="E19" s="9">
        <v>7</v>
      </c>
      <c r="F19" s="9">
        <v>9</v>
      </c>
      <c r="G19" s="9">
        <v>30</v>
      </c>
      <c r="H19" s="9">
        <v>24</v>
      </c>
      <c r="I19" s="9">
        <v>41</v>
      </c>
    </row>
    <row r="20" spans="1:9" ht="15.75" thickBot="1" x14ac:dyDescent="0.3">
      <c r="A20" s="7" t="s">
        <v>4</v>
      </c>
      <c r="B20" s="7">
        <v>139</v>
      </c>
      <c r="C20" s="8">
        <v>25</v>
      </c>
      <c r="D20" s="10">
        <v>9</v>
      </c>
      <c r="E20" s="10">
        <v>5</v>
      </c>
      <c r="F20" s="10">
        <v>6</v>
      </c>
      <c r="G20" s="10">
        <v>32</v>
      </c>
      <c r="H20" s="10">
        <v>19</v>
      </c>
      <c r="I20" s="10">
        <v>39</v>
      </c>
    </row>
    <row r="21" spans="1:9" ht="15.75" thickBot="1" x14ac:dyDescent="0.3">
      <c r="A21" s="15"/>
      <c r="B21" s="14">
        <f>SUM(B16:B20)</f>
        <v>750</v>
      </c>
      <c r="C21" s="14">
        <f>SUM(C16:C20)</f>
        <v>116</v>
      </c>
      <c r="D21" s="14">
        <f t="shared" ref="D21:F21" si="1">SUM(D16:D20)</f>
        <v>72</v>
      </c>
      <c r="E21" s="14">
        <f t="shared" si="1"/>
        <v>26</v>
      </c>
      <c r="F21" s="14">
        <f t="shared" si="1"/>
        <v>35</v>
      </c>
      <c r="G21" s="14">
        <f t="shared" ref="G21:H21" si="2">SUM(G16:G20)</f>
        <v>131</v>
      </c>
      <c r="H21" s="14">
        <f t="shared" si="2"/>
        <v>66</v>
      </c>
      <c r="I21" s="14">
        <f>SUM(I16:I20)</f>
        <v>176</v>
      </c>
    </row>
    <row r="22" spans="1:9" x14ac:dyDescent="0.25">
      <c r="A22" s="2"/>
      <c r="B22" s="2"/>
      <c r="C22" s="2"/>
      <c r="D22" s="2"/>
    </row>
    <row r="23" spans="1:9" x14ac:dyDescent="0.25">
      <c r="A23" s="16"/>
      <c r="B23" s="2"/>
      <c r="C23" s="2"/>
      <c r="D23" s="2"/>
    </row>
    <row r="24" spans="1:9" x14ac:dyDescent="0.25">
      <c r="A24" s="16" t="s">
        <v>9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opLeftCell="A13" workbookViewId="0">
      <selection activeCell="G31" sqref="G31"/>
    </sheetView>
  </sheetViews>
  <sheetFormatPr defaultColWidth="9.140625" defaultRowHeight="15" x14ac:dyDescent="0.25"/>
  <cols>
    <col min="1" max="1" width="22.42578125" style="23" customWidth="1"/>
    <col min="2" max="10" width="30.7109375" style="23" customWidth="1"/>
    <col min="11" max="16384" width="9.140625" style="23"/>
  </cols>
  <sheetData>
    <row r="2" spans="1:10" x14ac:dyDescent="0.25">
      <c r="B2" s="48" t="s">
        <v>20</v>
      </c>
      <c r="C2"/>
      <c r="D2"/>
      <c r="E2"/>
      <c r="F2"/>
      <c r="G2" s="49"/>
    </row>
    <row r="3" spans="1:10" x14ac:dyDescent="0.25">
      <c r="B3" s="48" t="s">
        <v>21</v>
      </c>
      <c r="C3"/>
      <c r="D3"/>
      <c r="E3"/>
      <c r="F3"/>
      <c r="G3" s="49"/>
    </row>
    <row r="4" spans="1:10" x14ac:dyDescent="0.2">
      <c r="B4" s="48" t="s">
        <v>22</v>
      </c>
      <c r="C4" s="48"/>
      <c r="D4" s="48"/>
      <c r="E4" s="48"/>
      <c r="F4" s="48"/>
      <c r="G4" s="49"/>
    </row>
    <row r="6" spans="1:10" ht="15.75" thickBot="1" x14ac:dyDescent="0.3"/>
    <row r="7" spans="1:10" ht="45" customHeight="1" x14ac:dyDescent="0.25">
      <c r="A7" s="54" t="s">
        <v>5</v>
      </c>
      <c r="B7" s="56" t="s">
        <v>19</v>
      </c>
      <c r="C7" s="21"/>
      <c r="D7" s="22"/>
    </row>
    <row r="8" spans="1:10" ht="18.75" customHeight="1" thickBot="1" x14ac:dyDescent="0.3">
      <c r="A8" s="55"/>
      <c r="B8" s="57"/>
      <c r="C8" s="21"/>
      <c r="D8" s="22"/>
    </row>
    <row r="9" spans="1:10" x14ac:dyDescent="0.25">
      <c r="A9" s="24" t="s">
        <v>0</v>
      </c>
      <c r="B9" s="45">
        <f>F17+G17+H17+I17+J17</f>
        <v>73</v>
      </c>
      <c r="C9" s="26"/>
      <c r="D9" s="22"/>
    </row>
    <row r="10" spans="1:10" x14ac:dyDescent="0.25">
      <c r="A10" s="24" t="s">
        <v>1</v>
      </c>
      <c r="B10" s="46">
        <f t="shared" ref="B10:B13" si="0">F18+G18+H18+I18+J18</f>
        <v>59</v>
      </c>
      <c r="C10" s="26"/>
      <c r="D10" s="22"/>
    </row>
    <row r="11" spans="1:10" x14ac:dyDescent="0.25">
      <c r="A11" s="24" t="s">
        <v>2</v>
      </c>
      <c r="B11" s="46">
        <f t="shared" si="0"/>
        <v>51</v>
      </c>
      <c r="C11" s="26"/>
      <c r="D11" s="28"/>
    </row>
    <row r="12" spans="1:10" x14ac:dyDescent="0.25">
      <c r="A12" s="24" t="s">
        <v>3</v>
      </c>
      <c r="B12" s="46">
        <f t="shared" si="0"/>
        <v>188</v>
      </c>
      <c r="C12" s="26"/>
      <c r="D12" s="22"/>
    </row>
    <row r="13" spans="1:10" ht="15.75" thickBot="1" x14ac:dyDescent="0.3">
      <c r="A13" s="29" t="s">
        <v>4</v>
      </c>
      <c r="B13" s="47">
        <f t="shared" si="0"/>
        <v>60</v>
      </c>
      <c r="C13" s="26"/>
      <c r="D13" s="22"/>
    </row>
    <row r="14" spans="1:10" ht="15.75" thickBot="1" x14ac:dyDescent="0.3">
      <c r="A14" s="31"/>
      <c r="B14" s="32">
        <f>SUM(B9:B13)</f>
        <v>431</v>
      </c>
      <c r="C14" s="26"/>
      <c r="D14" s="22"/>
    </row>
    <row r="15" spans="1:10" ht="15.75" thickBot="1" x14ac:dyDescent="0.3">
      <c r="A15" s="33"/>
      <c r="D15" s="22"/>
    </row>
    <row r="16" spans="1:10" ht="45" customHeight="1" thickBot="1" x14ac:dyDescent="0.3">
      <c r="A16" s="34" t="s">
        <v>5</v>
      </c>
      <c r="B16" s="35" t="s">
        <v>10</v>
      </c>
      <c r="C16" s="36" t="s">
        <v>11</v>
      </c>
      <c r="D16" s="37" t="s">
        <v>12</v>
      </c>
      <c r="E16" s="37" t="s">
        <v>17</v>
      </c>
      <c r="F16" s="37" t="s">
        <v>18</v>
      </c>
      <c r="G16" s="37" t="s">
        <v>8</v>
      </c>
      <c r="H16" s="37" t="s">
        <v>6</v>
      </c>
      <c r="I16" s="44" t="s">
        <v>7</v>
      </c>
      <c r="J16" s="37" t="s">
        <v>16</v>
      </c>
    </row>
    <row r="17" spans="1:10" x14ac:dyDescent="0.25">
      <c r="A17" s="24" t="s">
        <v>0</v>
      </c>
      <c r="B17" s="24">
        <f>136-D17</f>
        <v>122</v>
      </c>
      <c r="C17" s="25">
        <v>12</v>
      </c>
      <c r="D17" s="38">
        <v>14</v>
      </c>
      <c r="E17" s="38">
        <v>6</v>
      </c>
      <c r="F17" s="38">
        <v>7</v>
      </c>
      <c r="G17" s="38">
        <v>13</v>
      </c>
      <c r="H17" s="26">
        <v>12</v>
      </c>
      <c r="I17" s="25">
        <v>18</v>
      </c>
      <c r="J17" s="38">
        <f>36-13</f>
        <v>23</v>
      </c>
    </row>
    <row r="18" spans="1:10" x14ac:dyDescent="0.25">
      <c r="A18" s="24" t="s">
        <v>1</v>
      </c>
      <c r="B18" s="24">
        <f>117-D18</f>
        <v>104</v>
      </c>
      <c r="C18" s="27">
        <v>12</v>
      </c>
      <c r="D18" s="38">
        <v>13</v>
      </c>
      <c r="E18" s="38">
        <v>6</v>
      </c>
      <c r="F18" s="38">
        <v>10</v>
      </c>
      <c r="G18" s="38">
        <v>14</v>
      </c>
      <c r="H18" s="26">
        <v>1</v>
      </c>
      <c r="I18" s="27">
        <v>10</v>
      </c>
      <c r="J18" s="38">
        <f>38-14</f>
        <v>24</v>
      </c>
    </row>
    <row r="19" spans="1:10" x14ac:dyDescent="0.25">
      <c r="A19" s="24" t="s">
        <v>2</v>
      </c>
      <c r="B19" s="24">
        <f>49-D19</f>
        <v>47</v>
      </c>
      <c r="C19" s="27">
        <v>13</v>
      </c>
      <c r="D19" s="38">
        <v>2</v>
      </c>
      <c r="E19" s="38">
        <v>1</v>
      </c>
      <c r="F19" s="38">
        <v>1</v>
      </c>
      <c r="G19" s="38">
        <v>13</v>
      </c>
      <c r="H19" s="26">
        <v>7</v>
      </c>
      <c r="I19" s="27">
        <v>29</v>
      </c>
      <c r="J19" s="38">
        <f>14-13</f>
        <v>1</v>
      </c>
    </row>
    <row r="20" spans="1:10" x14ac:dyDescent="0.25">
      <c r="A20" s="24" t="s">
        <v>3</v>
      </c>
      <c r="B20" s="24">
        <f>380-D20</f>
        <v>343</v>
      </c>
      <c r="C20" s="27">
        <v>55</v>
      </c>
      <c r="D20" s="38">
        <v>37</v>
      </c>
      <c r="E20" s="38">
        <v>3</v>
      </c>
      <c r="F20" s="38">
        <v>4</v>
      </c>
      <c r="G20" s="38">
        <v>55</v>
      </c>
      <c r="H20" s="26">
        <v>23</v>
      </c>
      <c r="I20" s="27">
        <v>15</v>
      </c>
      <c r="J20" s="38">
        <f>146-55</f>
        <v>91</v>
      </c>
    </row>
    <row r="21" spans="1:10" ht="15.75" thickBot="1" x14ac:dyDescent="0.3">
      <c r="A21" s="29" t="s">
        <v>4</v>
      </c>
      <c r="B21" s="29">
        <f>144-D21</f>
        <v>134</v>
      </c>
      <c r="C21" s="30">
        <v>10</v>
      </c>
      <c r="D21" s="39">
        <v>10</v>
      </c>
      <c r="E21" s="39">
        <v>6</v>
      </c>
      <c r="F21" s="39">
        <v>10</v>
      </c>
      <c r="G21" s="39">
        <v>10</v>
      </c>
      <c r="H21" s="41">
        <v>3</v>
      </c>
      <c r="I21" s="30">
        <v>18</v>
      </c>
      <c r="J21" s="39">
        <f>29-10</f>
        <v>19</v>
      </c>
    </row>
    <row r="22" spans="1:10" ht="15.75" thickBot="1" x14ac:dyDescent="0.3">
      <c r="A22" s="31"/>
      <c r="B22" s="32">
        <f>SUM(B17:B21)</f>
        <v>750</v>
      </c>
      <c r="C22" s="32">
        <f>SUM(C17:C21)</f>
        <v>102</v>
      </c>
      <c r="D22" s="32">
        <f>SUM(D17:D21)</f>
        <v>76</v>
      </c>
      <c r="E22" s="32">
        <f>SUM(E17:E21)</f>
        <v>22</v>
      </c>
      <c r="F22" s="32">
        <f>SUM(F17:F21)</f>
        <v>32</v>
      </c>
      <c r="G22" s="32">
        <f t="shared" ref="G22:I22" si="1">SUM(G17:G21)</f>
        <v>105</v>
      </c>
      <c r="H22" s="42">
        <f t="shared" si="1"/>
        <v>46</v>
      </c>
      <c r="I22" s="32">
        <f t="shared" si="1"/>
        <v>90</v>
      </c>
      <c r="J22" s="43">
        <f>SUM(J17:J21)</f>
        <v>158</v>
      </c>
    </row>
    <row r="23" spans="1:10" x14ac:dyDescent="0.25">
      <c r="A23" s="22"/>
      <c r="B23" s="22"/>
      <c r="C23" s="22"/>
      <c r="D23" s="22"/>
    </row>
    <row r="24" spans="1:10" x14ac:dyDescent="0.25">
      <c r="A24" s="40"/>
      <c r="B24" s="22"/>
      <c r="C24" s="22"/>
      <c r="D24" s="22"/>
    </row>
    <row r="25" spans="1:10" x14ac:dyDescent="0.25">
      <c r="A25" s="40" t="s">
        <v>9</v>
      </c>
    </row>
  </sheetData>
  <mergeCells count="2">
    <mergeCell ref="A7:A8"/>
    <mergeCell ref="B7:B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3" workbookViewId="0">
      <selection activeCell="A25" sqref="A25"/>
    </sheetView>
  </sheetViews>
  <sheetFormatPr defaultColWidth="9.140625" defaultRowHeight="15" x14ac:dyDescent="0.25"/>
  <cols>
    <col min="1" max="1" width="22.42578125" style="23" customWidth="1"/>
    <col min="2" max="10" width="30.7109375" style="23" customWidth="1"/>
    <col min="11" max="16384" width="9.140625" style="23"/>
  </cols>
  <sheetData>
    <row r="2" spans="1:10" x14ac:dyDescent="0.25">
      <c r="B2" s="48" t="s">
        <v>26</v>
      </c>
      <c r="C2"/>
      <c r="D2"/>
      <c r="E2"/>
      <c r="F2"/>
      <c r="G2" s="49"/>
    </row>
    <row r="3" spans="1:10" x14ac:dyDescent="0.25">
      <c r="B3" s="48" t="s">
        <v>21</v>
      </c>
      <c r="C3"/>
      <c r="D3"/>
      <c r="E3"/>
      <c r="F3"/>
      <c r="G3" s="49"/>
    </row>
    <row r="4" spans="1:10" x14ac:dyDescent="0.2">
      <c r="B4" s="48" t="s">
        <v>25</v>
      </c>
      <c r="C4" s="48"/>
      <c r="D4" s="48"/>
      <c r="E4" s="48"/>
      <c r="F4" s="48"/>
      <c r="G4" s="49"/>
    </row>
    <row r="6" spans="1:10" ht="15.75" thickBot="1" x14ac:dyDescent="0.3"/>
    <row r="7" spans="1:10" ht="45" customHeight="1" x14ac:dyDescent="0.25">
      <c r="A7" s="54" t="s">
        <v>5</v>
      </c>
      <c r="B7" s="56" t="s">
        <v>27</v>
      </c>
      <c r="C7" s="21"/>
      <c r="D7" s="22"/>
    </row>
    <row r="8" spans="1:10" ht="18.75" customHeight="1" thickBot="1" x14ac:dyDescent="0.3">
      <c r="A8" s="55"/>
      <c r="B8" s="57"/>
      <c r="C8" s="21"/>
      <c r="D8" s="22"/>
    </row>
    <row r="9" spans="1:10" x14ac:dyDescent="0.25">
      <c r="A9" s="24" t="s">
        <v>0</v>
      </c>
      <c r="B9" s="45">
        <f>F17+G17+H17+I17+J17</f>
        <v>94</v>
      </c>
      <c r="C9" s="26"/>
      <c r="D9" s="22"/>
    </row>
    <row r="10" spans="1:10" x14ac:dyDescent="0.25">
      <c r="A10" s="24" t="s">
        <v>1</v>
      </c>
      <c r="B10" s="46">
        <f t="shared" ref="B10:B13" si="0">F18+G18+H18+I18+J18</f>
        <v>133</v>
      </c>
      <c r="C10" s="26"/>
      <c r="D10" s="22"/>
    </row>
    <row r="11" spans="1:10" x14ac:dyDescent="0.25">
      <c r="A11" s="24" t="s">
        <v>2</v>
      </c>
      <c r="B11" s="46">
        <f t="shared" si="0"/>
        <v>31</v>
      </c>
      <c r="C11" s="26"/>
      <c r="D11" s="28"/>
    </row>
    <row r="12" spans="1:10" x14ac:dyDescent="0.25">
      <c r="A12" s="24" t="s">
        <v>3</v>
      </c>
      <c r="B12" s="46">
        <f t="shared" si="0"/>
        <v>224</v>
      </c>
      <c r="C12" s="26"/>
      <c r="D12" s="22"/>
    </row>
    <row r="13" spans="1:10" ht="15.75" thickBot="1" x14ac:dyDescent="0.3">
      <c r="A13" s="29" t="s">
        <v>4</v>
      </c>
      <c r="B13" s="47">
        <f t="shared" si="0"/>
        <v>39</v>
      </c>
      <c r="C13" s="26"/>
      <c r="D13" s="22"/>
    </row>
    <row r="14" spans="1:10" ht="15.75" thickBot="1" x14ac:dyDescent="0.3">
      <c r="A14" s="31"/>
      <c r="B14" s="32">
        <f>SUM(B9:B13)</f>
        <v>521</v>
      </c>
      <c r="C14" s="26"/>
      <c r="D14" s="22"/>
    </row>
    <row r="15" spans="1:10" ht="15.75" thickBot="1" x14ac:dyDescent="0.3">
      <c r="A15" s="33"/>
      <c r="D15" s="22"/>
    </row>
    <row r="16" spans="1:10" ht="45" customHeight="1" thickBot="1" x14ac:dyDescent="0.3">
      <c r="A16" s="34" t="s">
        <v>5</v>
      </c>
      <c r="B16" s="35" t="s">
        <v>32</v>
      </c>
      <c r="C16" s="36" t="s">
        <v>31</v>
      </c>
      <c r="D16" s="37" t="s">
        <v>12</v>
      </c>
      <c r="E16" s="37" t="s">
        <v>29</v>
      </c>
      <c r="F16" s="37" t="s">
        <v>28</v>
      </c>
      <c r="G16" s="37" t="s">
        <v>30</v>
      </c>
      <c r="H16" s="37" t="s">
        <v>6</v>
      </c>
      <c r="I16" s="44" t="s">
        <v>7</v>
      </c>
      <c r="J16" s="37" t="s">
        <v>16</v>
      </c>
    </row>
    <row r="17" spans="1:10" x14ac:dyDescent="0.25">
      <c r="A17" s="24" t="s">
        <v>0</v>
      </c>
      <c r="B17" s="24">
        <v>128</v>
      </c>
      <c r="C17" s="25">
        <v>32</v>
      </c>
      <c r="D17" s="38">
        <v>14</v>
      </c>
      <c r="E17" s="38">
        <v>5</v>
      </c>
      <c r="F17" s="38">
        <v>7</v>
      </c>
      <c r="G17" s="38">
        <v>33</v>
      </c>
      <c r="H17" s="26">
        <v>2</v>
      </c>
      <c r="I17" s="25">
        <v>33</v>
      </c>
      <c r="J17" s="38">
        <v>19</v>
      </c>
    </row>
    <row r="18" spans="1:10" x14ac:dyDescent="0.25">
      <c r="A18" s="24" t="s">
        <v>1</v>
      </c>
      <c r="B18" s="24">
        <v>108</v>
      </c>
      <c r="C18" s="27">
        <v>32</v>
      </c>
      <c r="D18" s="38">
        <v>13</v>
      </c>
      <c r="E18" s="38">
        <v>5</v>
      </c>
      <c r="F18" s="38">
        <v>8</v>
      </c>
      <c r="G18" s="38">
        <v>33</v>
      </c>
      <c r="H18" s="26">
        <v>1</v>
      </c>
      <c r="I18" s="27">
        <v>39</v>
      </c>
      <c r="J18" s="38">
        <v>52</v>
      </c>
    </row>
    <row r="19" spans="1:10" x14ac:dyDescent="0.25">
      <c r="A19" s="24" t="s">
        <v>2</v>
      </c>
      <c r="B19" s="24">
        <v>47</v>
      </c>
      <c r="C19" s="27">
        <v>2</v>
      </c>
      <c r="D19" s="38">
        <v>2</v>
      </c>
      <c r="E19" s="38">
        <v>1</v>
      </c>
      <c r="F19" s="38">
        <v>1</v>
      </c>
      <c r="G19" s="38">
        <v>2</v>
      </c>
      <c r="H19" s="26">
        <v>6</v>
      </c>
      <c r="I19" s="27">
        <v>22</v>
      </c>
      <c r="J19" s="38">
        <v>0</v>
      </c>
    </row>
    <row r="20" spans="1:10" x14ac:dyDescent="0.25">
      <c r="A20" s="24" t="s">
        <v>3</v>
      </c>
      <c r="B20" s="24">
        <v>372</v>
      </c>
      <c r="C20" s="27">
        <v>56</v>
      </c>
      <c r="D20" s="38">
        <v>37</v>
      </c>
      <c r="E20" s="38">
        <v>8</v>
      </c>
      <c r="F20" s="38">
        <v>9</v>
      </c>
      <c r="G20" s="38">
        <v>63</v>
      </c>
      <c r="H20" s="26">
        <v>17</v>
      </c>
      <c r="I20" s="27">
        <v>95</v>
      </c>
      <c r="J20" s="38">
        <v>40</v>
      </c>
    </row>
    <row r="21" spans="1:10" ht="15.75" thickBot="1" x14ac:dyDescent="0.3">
      <c r="A21" s="29" t="s">
        <v>4</v>
      </c>
      <c r="B21" s="29">
        <v>150</v>
      </c>
      <c r="C21" s="30">
        <v>15</v>
      </c>
      <c r="D21" s="39">
        <v>10</v>
      </c>
      <c r="E21" s="39">
        <v>4</v>
      </c>
      <c r="F21" s="39">
        <v>5</v>
      </c>
      <c r="G21" s="39">
        <v>15</v>
      </c>
      <c r="H21" s="41">
        <v>1</v>
      </c>
      <c r="I21" s="30">
        <v>9</v>
      </c>
      <c r="J21" s="39">
        <v>9</v>
      </c>
    </row>
    <row r="22" spans="1:10" ht="15.75" thickBot="1" x14ac:dyDescent="0.3">
      <c r="A22" s="31"/>
      <c r="B22" s="32">
        <f>SUM(B17:B21)</f>
        <v>805</v>
      </c>
      <c r="C22" s="32">
        <f>SUM(C17:C21)</f>
        <v>137</v>
      </c>
      <c r="D22" s="32">
        <f>SUM(D17:D21)</f>
        <v>76</v>
      </c>
      <c r="E22" s="32">
        <f>SUM(E17:E21)</f>
        <v>23</v>
      </c>
      <c r="F22" s="32">
        <f>SUM(F17:F21)</f>
        <v>30</v>
      </c>
      <c r="G22" s="32">
        <f t="shared" ref="G22:I22" si="1">SUM(G17:G21)</f>
        <v>146</v>
      </c>
      <c r="H22" s="42">
        <f t="shared" si="1"/>
        <v>27</v>
      </c>
      <c r="I22" s="32">
        <f t="shared" si="1"/>
        <v>198</v>
      </c>
      <c r="J22" s="43">
        <f>SUM(J17:J21)</f>
        <v>120</v>
      </c>
    </row>
    <row r="23" spans="1:10" x14ac:dyDescent="0.25">
      <c r="A23" s="22"/>
      <c r="B23" s="22"/>
      <c r="C23" s="22"/>
      <c r="D23" s="22"/>
    </row>
    <row r="24" spans="1:10" x14ac:dyDescent="0.25">
      <c r="A24" s="40" t="s">
        <v>33</v>
      </c>
      <c r="B24" s="22"/>
      <c r="C24" s="22"/>
      <c r="D24" s="22"/>
    </row>
    <row r="25" spans="1:10" x14ac:dyDescent="0.25">
      <c r="A25" s="40" t="s">
        <v>9</v>
      </c>
    </row>
  </sheetData>
  <mergeCells count="2">
    <mergeCell ref="A7:A8"/>
    <mergeCell ref="B7:B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Mariacci</dc:creator>
  <cp:lastModifiedBy>Sara Cavalli</cp:lastModifiedBy>
  <cp:lastPrinted>2017-07-27T07:06:00Z</cp:lastPrinted>
  <dcterms:created xsi:type="dcterms:W3CDTF">2017-07-05T12:26:59Z</dcterms:created>
  <dcterms:modified xsi:type="dcterms:W3CDTF">2022-05-18T07:53:02Z</dcterms:modified>
</cp:coreProperties>
</file>